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214337\Dropbox\Teie Menighetsråd\Økonomi\"/>
    </mc:Choice>
  </mc:AlternateContent>
  <xr:revisionPtr revIDLastSave="0" documentId="13_ncr:1_{5443DFDE-CC5B-40B2-A703-8B2377A99972}" xr6:coauthVersionLast="45" xr6:coauthVersionMax="45" xr10:uidLastSave="{00000000-0000-0000-0000-000000000000}"/>
  <bookViews>
    <workbookView xWindow="-120" yWindow="-120" windowWidth="29040" windowHeight="15840" tabRatio="905" firstSheet="2" activeTab="4" xr2:uid="{00000000-000D-0000-FFFF-FFFF00000000}"/>
  </bookViews>
  <sheets>
    <sheet name="Budsjett Marit" sheetId="16" state="hidden" r:id="rId1"/>
    <sheet name="Regnskap 20.11.19" sheetId="3" state="hidden" r:id="rId2"/>
    <sheet name="Samleregnskap" sheetId="14" r:id="rId3"/>
    <sheet name="Regnskap 04.12.19" sheetId="17" state="hidden" r:id="rId4"/>
    <sheet name="MR Drift 110" sheetId="4" r:id="rId5"/>
    <sheet name="G17_220" sheetId="6" r:id="rId6"/>
    <sheet name="Givertjenesten_221" sheetId="15" r:id="rId7"/>
    <sheet name="Diakoni 310" sheetId="7" r:id="rId8"/>
    <sheet name="Sorggruppe 311" sheetId="8" r:id="rId9"/>
    <sheet name="Åpen dag 312" sheetId="9" r:id="rId10"/>
    <sheet name="Flerkulturell kafe 313" sheetId="10" state="hidden" r:id="rId11"/>
    <sheet name="Lørdagskafe 314" sheetId="11" r:id="rId12"/>
    <sheet name="Barne-ungd.utg 510" sheetId="12" r:id="rId13"/>
    <sheet name="BU Budsjett" sheetId="18" state="hidden" r:id="rId14"/>
  </sheets>
  <definedNames>
    <definedName name="_xlnm._FilterDatabase" localSheetId="7" hidden="1">'Diakoni 310'!$B$1:$B$46</definedName>
    <definedName name="_xlnm._FilterDatabase" localSheetId="3" hidden="1">'Regnskap 04.12.19'!$A$4:$K$4</definedName>
    <definedName name="_xlnm._FilterDatabase" localSheetId="1" hidden="1">'Regnskap 20.11.19'!$A$1:$J$137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8" l="1"/>
  <c r="E23" i="8"/>
  <c r="E7" i="8"/>
  <c r="E8" i="8"/>
  <c r="E40" i="7"/>
  <c r="E58" i="4"/>
  <c r="E32" i="4"/>
  <c r="C23" i="7" l="1"/>
  <c r="E23" i="7" s="1"/>
  <c r="C24" i="7"/>
  <c r="E24" i="7" s="1"/>
  <c r="C25" i="7"/>
  <c r="E25" i="7" s="1"/>
  <c r="C26" i="7"/>
  <c r="E26" i="7" s="1"/>
  <c r="C27" i="7"/>
  <c r="E27" i="7" s="1"/>
  <c r="C28" i="7"/>
  <c r="E28" i="7" s="1"/>
  <c r="C29" i="7"/>
  <c r="E29" i="7" s="1"/>
  <c r="C30" i="7"/>
  <c r="E30" i="7" s="1"/>
  <c r="C31" i="7"/>
  <c r="E31" i="7" s="1"/>
  <c r="C32" i="7"/>
  <c r="E32" i="7" s="1"/>
  <c r="C33" i="7"/>
  <c r="E33" i="7" s="1"/>
  <c r="C34" i="7"/>
  <c r="E34" i="7" s="1"/>
  <c r="C35" i="7"/>
  <c r="E35" i="7" s="1"/>
  <c r="C36" i="7"/>
  <c r="E36" i="7" s="1"/>
  <c r="C37" i="7"/>
  <c r="E37" i="7" s="1"/>
  <c r="C38" i="7"/>
  <c r="E38" i="7" s="1"/>
  <c r="C39" i="7"/>
  <c r="E39" i="7" s="1"/>
  <c r="C12" i="7"/>
  <c r="E12" i="7" s="1"/>
  <c r="C13" i="7"/>
  <c r="E13" i="7" s="1"/>
  <c r="C14" i="7"/>
  <c r="E14" i="7" s="1"/>
  <c r="C15" i="7"/>
  <c r="E15" i="7" s="1"/>
  <c r="C16" i="7"/>
  <c r="E16" i="7" s="1"/>
  <c r="C17" i="7"/>
  <c r="E17" i="7" s="1"/>
  <c r="C18" i="7"/>
  <c r="E18" i="7" s="1"/>
  <c r="C11" i="7"/>
  <c r="E11" i="7" s="1"/>
  <c r="G12" i="7"/>
  <c r="G13" i="7"/>
  <c r="G14" i="7"/>
  <c r="G15" i="7"/>
  <c r="G16" i="7"/>
  <c r="G17" i="7"/>
  <c r="G18" i="7"/>
  <c r="G11" i="7"/>
  <c r="C33" i="4"/>
  <c r="E33" i="4" s="1"/>
  <c r="C34" i="4"/>
  <c r="E34" i="4" s="1"/>
  <c r="C35" i="4"/>
  <c r="E35" i="4" s="1"/>
  <c r="C36" i="4"/>
  <c r="E36" i="4" s="1"/>
  <c r="C37" i="4"/>
  <c r="E37" i="4" s="1"/>
  <c r="C38" i="4"/>
  <c r="E38" i="4" s="1"/>
  <c r="C39" i="4"/>
  <c r="E39" i="4" s="1"/>
  <c r="C40" i="4"/>
  <c r="E40" i="4" s="1"/>
  <c r="C41" i="4"/>
  <c r="E41" i="4" s="1"/>
  <c r="C42" i="4"/>
  <c r="E42" i="4" s="1"/>
  <c r="C43" i="4"/>
  <c r="E43" i="4" s="1"/>
  <c r="C46" i="4"/>
  <c r="E46" i="4" s="1"/>
  <c r="C47" i="4"/>
  <c r="E47" i="4" s="1"/>
  <c r="C48" i="4"/>
  <c r="E48" i="4" s="1"/>
  <c r="C51" i="4"/>
  <c r="E51" i="4" s="1"/>
  <c r="C52" i="4"/>
  <c r="E52" i="4" s="1"/>
  <c r="C53" i="4"/>
  <c r="E53" i="4" s="1"/>
  <c r="C54" i="4"/>
  <c r="E54" i="4" s="1"/>
  <c r="C55" i="4"/>
  <c r="E55" i="4" s="1"/>
  <c r="C56" i="4"/>
  <c r="E56" i="4" s="1"/>
  <c r="C59" i="4"/>
  <c r="E59" i="4" s="1"/>
  <c r="C60" i="4"/>
  <c r="E60" i="4" s="1"/>
  <c r="C31" i="4"/>
  <c r="E31" i="4" s="1"/>
  <c r="C13" i="4"/>
  <c r="C5" i="4"/>
  <c r="E5" i="4" s="1"/>
  <c r="C6" i="4"/>
  <c r="E6" i="4" s="1"/>
  <c r="C7" i="4"/>
  <c r="E7" i="4" s="1"/>
  <c r="C8" i="4"/>
  <c r="E8" i="4" s="1"/>
  <c r="C11" i="4"/>
  <c r="E11" i="4" s="1"/>
  <c r="C12" i="4"/>
  <c r="E12" i="4" s="1"/>
  <c r="C15" i="4"/>
  <c r="E15" i="4" s="1"/>
  <c r="C16" i="4"/>
  <c r="E16" i="4" s="1"/>
  <c r="C17" i="4"/>
  <c r="E17" i="4" s="1"/>
  <c r="C18" i="4"/>
  <c r="E18" i="4" s="1"/>
  <c r="C19" i="4"/>
  <c r="E19" i="4" s="1"/>
  <c r="C20" i="4"/>
  <c r="E20" i="4" s="1"/>
  <c r="C23" i="4"/>
  <c r="E23" i="4" s="1"/>
  <c r="C24" i="4"/>
  <c r="E24" i="4" s="1"/>
  <c r="C25" i="4"/>
  <c r="E25" i="4" s="1"/>
  <c r="C4" i="4"/>
  <c r="E4" i="4" s="1"/>
  <c r="G10" i="12"/>
  <c r="G7" i="12"/>
  <c r="G15" i="12"/>
  <c r="G16" i="12"/>
  <c r="G17" i="12"/>
  <c r="G18" i="12"/>
  <c r="G19" i="12"/>
  <c r="G20" i="12"/>
  <c r="G21" i="12"/>
  <c r="G22" i="12"/>
  <c r="G14" i="12"/>
  <c r="G5" i="12"/>
  <c r="G8" i="12"/>
  <c r="G9" i="12"/>
  <c r="G11" i="12" s="1"/>
  <c r="G4" i="12"/>
  <c r="F6" i="18"/>
  <c r="E57" i="4" l="1"/>
  <c r="C57" i="4"/>
  <c r="C49" i="4"/>
  <c r="C44" i="4"/>
  <c r="C21" i="4"/>
  <c r="C26" i="4"/>
  <c r="C41" i="7"/>
  <c r="C9" i="4"/>
  <c r="C19" i="7"/>
  <c r="C14" i="9"/>
  <c r="C15" i="9"/>
  <c r="C16" i="9"/>
  <c r="C17" i="9"/>
  <c r="C18" i="9"/>
  <c r="C19" i="9"/>
  <c r="C20" i="9"/>
  <c r="C21" i="9"/>
  <c r="C22" i="9"/>
  <c r="C23" i="9"/>
  <c r="C24" i="9"/>
  <c r="C25" i="9"/>
  <c r="C13" i="9"/>
  <c r="C5" i="9"/>
  <c r="C6" i="9"/>
  <c r="C7" i="9"/>
  <c r="C4" i="9"/>
  <c r="G14" i="9"/>
  <c r="G15" i="9"/>
  <c r="G16" i="9"/>
  <c r="G17" i="9"/>
  <c r="G18" i="9"/>
  <c r="G19" i="9"/>
  <c r="G20" i="9"/>
  <c r="G21" i="9"/>
  <c r="G22" i="9"/>
  <c r="G23" i="9"/>
  <c r="G24" i="9"/>
  <c r="G25" i="9"/>
  <c r="G13" i="9"/>
  <c r="G5" i="9"/>
  <c r="G6" i="9"/>
  <c r="G7" i="9"/>
  <c r="G4" i="9"/>
  <c r="C14" i="8"/>
  <c r="E14" i="8" s="1"/>
  <c r="C12" i="8"/>
  <c r="E12" i="8" s="1"/>
  <c r="C15" i="8"/>
  <c r="E15" i="8" s="1"/>
  <c r="C16" i="8"/>
  <c r="E16" i="8" s="1"/>
  <c r="C17" i="8"/>
  <c r="E17" i="8" s="1"/>
  <c r="C18" i="8"/>
  <c r="E18" i="8" s="1"/>
  <c r="C19" i="8"/>
  <c r="E19" i="8" s="1"/>
  <c r="C20" i="8"/>
  <c r="E20" i="8" s="1"/>
  <c r="C21" i="8"/>
  <c r="E21" i="8" s="1"/>
  <c r="C22" i="8"/>
  <c r="E22" i="8" s="1"/>
  <c r="C5" i="8"/>
  <c r="E5" i="8" s="1"/>
  <c r="C6" i="8"/>
  <c r="E6" i="8" s="1"/>
  <c r="C4" i="8"/>
  <c r="E4" i="8" s="1"/>
  <c r="G14" i="8"/>
  <c r="G15" i="8"/>
  <c r="G16" i="8"/>
  <c r="G17" i="8"/>
  <c r="G18" i="8"/>
  <c r="G19" i="8"/>
  <c r="G20" i="8"/>
  <c r="G21" i="8"/>
  <c r="G22" i="8"/>
  <c r="G12" i="8"/>
  <c r="G5" i="8"/>
  <c r="G6" i="8"/>
  <c r="G4" i="8"/>
  <c r="G9" i="8" s="1"/>
  <c r="C9" i="8" l="1"/>
  <c r="C27" i="4"/>
  <c r="E25" i="8"/>
  <c r="C25" i="8"/>
  <c r="D41" i="7"/>
  <c r="E41" i="7"/>
  <c r="F41" i="7"/>
  <c r="G39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23" i="7"/>
  <c r="G47" i="4"/>
  <c r="G49" i="4" s="1"/>
  <c r="G48" i="4"/>
  <c r="G51" i="4"/>
  <c r="G57" i="4" s="1"/>
  <c r="G52" i="4"/>
  <c r="G53" i="4"/>
  <c r="G54" i="4"/>
  <c r="G55" i="4"/>
  <c r="G56" i="4"/>
  <c r="G59" i="4"/>
  <c r="G61" i="4" s="1"/>
  <c r="G60" i="4"/>
  <c r="G33" i="4"/>
  <c r="G34" i="4"/>
  <c r="G35" i="4"/>
  <c r="G36" i="4"/>
  <c r="G37" i="4"/>
  <c r="G38" i="4"/>
  <c r="G39" i="4"/>
  <c r="G40" i="4"/>
  <c r="G41" i="4"/>
  <c r="G42" i="4"/>
  <c r="G43" i="4"/>
  <c r="G31" i="4"/>
  <c r="G44" i="4" s="1"/>
  <c r="G11" i="4"/>
  <c r="G15" i="4"/>
  <c r="G21" i="4" s="1"/>
  <c r="G16" i="4"/>
  <c r="G17" i="4"/>
  <c r="G18" i="4"/>
  <c r="G19" i="4"/>
  <c r="G23" i="4"/>
  <c r="G26" i="4" s="1"/>
  <c r="G24" i="4"/>
  <c r="G5" i="4"/>
  <c r="G9" i="4" s="1"/>
  <c r="G6" i="4"/>
  <c r="G7" i="4"/>
  <c r="G8" i="4"/>
  <c r="G4" i="4"/>
  <c r="C3" i="17"/>
  <c r="D6" i="17"/>
  <c r="E6" i="17"/>
  <c r="F6" i="17"/>
  <c r="F48" i="17"/>
  <c r="D53" i="17"/>
  <c r="E53" i="17"/>
  <c r="F53" i="17"/>
  <c r="D59" i="17"/>
  <c r="F59" i="17"/>
  <c r="D86" i="17"/>
  <c r="E86" i="17"/>
  <c r="F86" i="17"/>
  <c r="D102" i="17"/>
  <c r="E102" i="17"/>
  <c r="F102" i="17"/>
  <c r="F121" i="17"/>
  <c r="D126" i="17"/>
  <c r="E126" i="17"/>
  <c r="F126" i="17"/>
  <c r="F142" i="17"/>
  <c r="G62" i="4" l="1"/>
  <c r="G27" i="4"/>
  <c r="G41" i="7"/>
  <c r="E3" i="17"/>
  <c r="D3" i="17"/>
  <c r="F3" i="17"/>
  <c r="G64" i="4" l="1"/>
  <c r="G8" i="14"/>
  <c r="G6" i="14"/>
  <c r="G17" i="14"/>
  <c r="F140" i="16"/>
  <c r="F124" i="16"/>
  <c r="F119" i="16"/>
  <c r="F100" i="16"/>
  <c r="F85" i="16"/>
  <c r="F58" i="16"/>
  <c r="F52" i="16"/>
  <c r="F47" i="16"/>
  <c r="F45" i="16"/>
  <c r="F6" i="16" s="1"/>
  <c r="F3" i="16" s="1"/>
  <c r="G12" i="14"/>
  <c r="G23" i="12"/>
  <c r="G24" i="14" s="1"/>
  <c r="G9" i="11"/>
  <c r="G23" i="11" s="1"/>
  <c r="G21" i="11"/>
  <c r="G23" i="14" s="1"/>
  <c r="G7" i="10"/>
  <c r="G10" i="14" s="1"/>
  <c r="G10" i="9"/>
  <c r="G28" i="9"/>
  <c r="G21" i="14" s="1"/>
  <c r="G25" i="8"/>
  <c r="G9" i="7"/>
  <c r="G19" i="7"/>
  <c r="G7" i="14" s="1"/>
  <c r="G7" i="6"/>
  <c r="G20" i="14" l="1"/>
  <c r="G27" i="8"/>
  <c r="G11" i="14"/>
  <c r="G30" i="9"/>
  <c r="G9" i="14"/>
  <c r="G43" i="7"/>
  <c r="G19" i="14"/>
  <c r="G16" i="14"/>
  <c r="G25" i="12"/>
  <c r="G25" i="14" l="1"/>
  <c r="D7" i="10"/>
  <c r="E7" i="10"/>
  <c r="F7" i="10"/>
  <c r="C7" i="10"/>
  <c r="D19" i="7"/>
  <c r="E19" i="7"/>
  <c r="F19" i="7"/>
  <c r="D6" i="14"/>
  <c r="E6" i="14"/>
  <c r="F6" i="14"/>
  <c r="C6" i="14"/>
  <c r="D23" i="12"/>
  <c r="D24" i="14" s="1"/>
  <c r="E23" i="12"/>
  <c r="E24" i="14" s="1"/>
  <c r="F23" i="12"/>
  <c r="F24" i="14" s="1"/>
  <c r="C23" i="12"/>
  <c r="C24" i="14" s="1"/>
  <c r="D11" i="12"/>
  <c r="D12" i="14" s="1"/>
  <c r="E11" i="12"/>
  <c r="F11" i="12"/>
  <c r="F12" i="14" s="1"/>
  <c r="C11" i="12"/>
  <c r="D21" i="11"/>
  <c r="D23" i="14" s="1"/>
  <c r="E21" i="11"/>
  <c r="E23" i="14" s="1"/>
  <c r="F21" i="11"/>
  <c r="F23" i="14" s="1"/>
  <c r="C21" i="11"/>
  <c r="C23" i="14" s="1"/>
  <c r="D9" i="11"/>
  <c r="D11" i="14" s="1"/>
  <c r="E9" i="11"/>
  <c r="E11" i="14" s="1"/>
  <c r="F9" i="11"/>
  <c r="F11" i="14" s="1"/>
  <c r="C9" i="11"/>
  <c r="C11" i="14" s="1"/>
  <c r="D28" i="9"/>
  <c r="D21" i="14" s="1"/>
  <c r="E28" i="9"/>
  <c r="E21" i="14" s="1"/>
  <c r="F28" i="9"/>
  <c r="F21" i="14" s="1"/>
  <c r="C28" i="9"/>
  <c r="C21" i="14" s="1"/>
  <c r="D10" i="9"/>
  <c r="D9" i="14" s="1"/>
  <c r="E10" i="9"/>
  <c r="E9" i="14" s="1"/>
  <c r="F10" i="9"/>
  <c r="F9" i="14" s="1"/>
  <c r="C10" i="9"/>
  <c r="C9" i="14" s="1"/>
  <c r="D25" i="8"/>
  <c r="D20" i="14" s="1"/>
  <c r="E20" i="14"/>
  <c r="F25" i="8"/>
  <c r="F20" i="14" s="1"/>
  <c r="C20" i="14"/>
  <c r="D9" i="8"/>
  <c r="D8" i="14" s="1"/>
  <c r="E9" i="8"/>
  <c r="E8" i="14" s="1"/>
  <c r="F9" i="8"/>
  <c r="F8" i="14" s="1"/>
  <c r="C8" i="14"/>
  <c r="E25" i="12" l="1"/>
  <c r="D25" i="12"/>
  <c r="E12" i="14"/>
  <c r="C25" i="12"/>
  <c r="C12" i="14"/>
  <c r="F25" i="12"/>
  <c r="E23" i="11"/>
  <c r="F23" i="11"/>
  <c r="E30" i="9"/>
  <c r="C30" i="9"/>
  <c r="E27" i="8"/>
  <c r="F27" i="8"/>
  <c r="C27" i="8"/>
  <c r="C23" i="11"/>
  <c r="D23" i="11"/>
  <c r="F30" i="9"/>
  <c r="D30" i="9"/>
  <c r="D27" i="8"/>
  <c r="F9" i="7"/>
  <c r="E9" i="7"/>
  <c r="D9" i="7"/>
  <c r="C9" i="7"/>
  <c r="D7" i="6"/>
  <c r="E7" i="6"/>
  <c r="F7" i="6"/>
  <c r="C7" i="6"/>
  <c r="D17" i="14" l="1"/>
  <c r="D5" i="14"/>
  <c r="E17" i="14"/>
  <c r="E5" i="14"/>
  <c r="C17" i="14"/>
  <c r="C5" i="14"/>
  <c r="F17" i="14"/>
  <c r="F5" i="14"/>
  <c r="D7" i="14"/>
  <c r="C7" i="14"/>
  <c r="F7" i="14"/>
  <c r="E7" i="14"/>
  <c r="E19" i="14"/>
  <c r="C19" i="14"/>
  <c r="H138" i="3"/>
  <c r="E137" i="3"/>
  <c r="E138" i="3" s="1"/>
  <c r="G137" i="3"/>
  <c r="G138" i="3" s="1"/>
  <c r="H137" i="3"/>
  <c r="I137" i="3"/>
  <c r="I138" i="3" s="1"/>
  <c r="F137" i="3"/>
  <c r="F138" i="3" s="1"/>
  <c r="D61" i="4"/>
  <c r="F61" i="4"/>
  <c r="C61" i="4"/>
  <c r="D57" i="4"/>
  <c r="F57" i="4"/>
  <c r="D49" i="4"/>
  <c r="E49" i="4"/>
  <c r="F49" i="4"/>
  <c r="D26" i="4"/>
  <c r="E26" i="4" s="1"/>
  <c r="F26" i="4"/>
  <c r="D44" i="4"/>
  <c r="E44" i="4"/>
  <c r="F44" i="4"/>
  <c r="D21" i="4"/>
  <c r="E21" i="4"/>
  <c r="F21" i="4"/>
  <c r="D13" i="4"/>
  <c r="E13" i="4"/>
  <c r="F13" i="4"/>
  <c r="D9" i="4"/>
  <c r="E9" i="4"/>
  <c r="F9" i="4"/>
  <c r="E61" i="4" l="1"/>
  <c r="D43" i="7"/>
  <c r="D19" i="14"/>
  <c r="F43" i="7"/>
  <c r="F19" i="14"/>
  <c r="C43" i="7"/>
  <c r="E43" i="7"/>
  <c r="D27" i="4"/>
  <c r="D4" i="14" s="1"/>
  <c r="D13" i="14" s="1"/>
  <c r="C4" i="14"/>
  <c r="C13" i="14" s="1"/>
  <c r="F27" i="4"/>
  <c r="F4" i="14" s="1"/>
  <c r="F13" i="14" s="1"/>
  <c r="E27" i="4"/>
  <c r="C62" i="4"/>
  <c r="C16" i="14" s="1"/>
  <c r="C25" i="14" s="1"/>
  <c r="E62" i="4"/>
  <c r="E16" i="14" s="1"/>
  <c r="E25" i="14" s="1"/>
  <c r="D62" i="4"/>
  <c r="D16" i="14" s="1"/>
  <c r="F62" i="4"/>
  <c r="F16" i="14" s="1"/>
  <c r="C27" i="14" l="1"/>
  <c r="E4" i="14"/>
  <c r="E13" i="14" s="1"/>
  <c r="E27" i="14" s="1"/>
  <c r="E64" i="4"/>
  <c r="D25" i="14"/>
  <c r="D27" i="14" s="1"/>
  <c r="F25" i="14"/>
  <c r="F27" i="14" s="1"/>
  <c r="D64" i="4"/>
  <c r="C64" i="4"/>
  <c r="F64" i="4"/>
  <c r="G4" i="14" l="1"/>
  <c r="G13" i="14" s="1"/>
  <c r="G27" i="14" s="1"/>
</calcChain>
</file>

<file path=xl/sharedStrings.xml><?xml version="1.0" encoding="utf-8"?>
<sst xmlns="http://schemas.openxmlformats.org/spreadsheetml/2006/main" count="1909" uniqueCount="196">
  <si>
    <r>
      <rPr>
        <b/>
        <sz val="11"/>
        <rFont val="Calibri"/>
        <family val="2"/>
      </rPr>
      <t>Ansvar</t>
    </r>
  </si>
  <si>
    <r>
      <rPr>
        <b/>
        <sz val="11"/>
        <rFont val="Calibri"/>
        <family val="2"/>
      </rPr>
      <t>Konto</t>
    </r>
  </si>
  <si>
    <r>
      <rPr>
        <b/>
        <sz val="11"/>
        <rFont val="Calibri"/>
        <family val="2"/>
      </rPr>
      <t>Regnskap</t>
    </r>
  </si>
  <si>
    <r>
      <rPr>
        <b/>
        <sz val="11"/>
        <rFont val="Calibri"/>
        <family val="2"/>
      </rPr>
      <t>Budsjett inkl. endring</t>
    </r>
  </si>
  <si>
    <r>
      <rPr>
        <b/>
        <sz val="11"/>
        <rFont val="Calibri"/>
        <family val="2"/>
      </rPr>
      <t>Avvik i NOK</t>
    </r>
  </si>
  <si>
    <r>
      <rPr>
        <b/>
        <sz val="11"/>
        <rFont val="Calibri"/>
        <family val="2"/>
      </rPr>
      <t>Forbruk i %</t>
    </r>
  </si>
  <si>
    <r>
      <rPr>
        <b/>
        <sz val="11"/>
        <rFont val="Calibri"/>
        <family val="2"/>
      </rPr>
      <t>Regnskap i fjor</t>
    </r>
  </si>
  <si>
    <t>110</t>
  </si>
  <si>
    <t>Menighetsråd - drift</t>
  </si>
  <si>
    <t>11000</t>
  </si>
  <si>
    <t>Kontormateriell</t>
  </si>
  <si>
    <t>11001</t>
  </si>
  <si>
    <t>Aviser og faglitteratur</t>
  </si>
  <si>
    <t>11100</t>
  </si>
  <si>
    <t>Aktivitetsrelatert forbruksmateriell</t>
  </si>
  <si>
    <t>11102</t>
  </si>
  <si>
    <t>Undervisningsmateriell</t>
  </si>
  <si>
    <t>11103</t>
  </si>
  <si>
    <t>Konfirmasjonsleir og andre turer</t>
  </si>
  <si>
    <t>11200</t>
  </si>
  <si>
    <t>Annet forbruksmateriell</t>
  </si>
  <si>
    <t>11201</t>
  </si>
  <si>
    <t>Matvarer, ikke fradragsberettiget</t>
  </si>
  <si>
    <t>11202</t>
  </si>
  <si>
    <t>Matvarer, fradragsberettiget</t>
  </si>
  <si>
    <t>11204</t>
  </si>
  <si>
    <t>Gaver og blomster</t>
  </si>
  <si>
    <t>11205</t>
  </si>
  <si>
    <t>Velferdstiltak</t>
  </si>
  <si>
    <t>11300</t>
  </si>
  <si>
    <t>Post,bank,telefoni og datalinjer</t>
  </si>
  <si>
    <t>11400</t>
  </si>
  <si>
    <t>Annonser,reklame,informasjon og representasjon</t>
  </si>
  <si>
    <t>11950</t>
  </si>
  <si>
    <t>Avgifter, gebyrer og lisenser</t>
  </si>
  <si>
    <t>12000</t>
  </si>
  <si>
    <t>Kjøp og leie av inventar og utstyr</t>
  </si>
  <si>
    <t>12500</t>
  </si>
  <si>
    <t>Materialer til vedlikehold</t>
  </si>
  <si>
    <t>12703</t>
  </si>
  <si>
    <t>Oppgavepliktig honorar næringsdrivende</t>
  </si>
  <si>
    <t>13400</t>
  </si>
  <si>
    <t>Refusjon til fellesråd</t>
  </si>
  <si>
    <t>14290</t>
  </si>
  <si>
    <t>Merverdiavgift som gir rett til kompensasjon</t>
  </si>
  <si>
    <t>14400</t>
  </si>
  <si>
    <t>Tilskudd/gaver til fellesråd</t>
  </si>
  <si>
    <t>14500</t>
  </si>
  <si>
    <t>Tilskudd/gaver til menighetsråd</t>
  </si>
  <si>
    <t>14650</t>
  </si>
  <si>
    <t>Overføring av ofringer/innsamlede midler til andre</t>
  </si>
  <si>
    <t>14700</t>
  </si>
  <si>
    <t>Tilskudd/gaver til andre</t>
  </si>
  <si>
    <t>15400</t>
  </si>
  <si>
    <t>Avsetning til ubundne fond</t>
  </si>
  <si>
    <t>15800</t>
  </si>
  <si>
    <t>Regnskapsmessig mindreforbruk</t>
  </si>
  <si>
    <t>16100</t>
  </si>
  <si>
    <t>Betaling fra deltakere</t>
  </si>
  <si>
    <t>16101</t>
  </si>
  <si>
    <t>Billettinntekter</t>
  </si>
  <si>
    <t>16200</t>
  </si>
  <si>
    <t>Salg av varer og tjenester, gebyrer mv.</t>
  </si>
  <si>
    <t>16300</t>
  </si>
  <si>
    <t>Husleieinntekter/utleie av lokaler</t>
  </si>
  <si>
    <t>16500</t>
  </si>
  <si>
    <t>Avgiftspliktig salg av varer og tjenester</t>
  </si>
  <si>
    <t>17290</t>
  </si>
  <si>
    <t>Kompensasjon for merverdiavgift</t>
  </si>
  <si>
    <t>17800</t>
  </si>
  <si>
    <t>Interne overføringer</t>
  </si>
  <si>
    <t>18000</t>
  </si>
  <si>
    <t>Tilskudd fra staten/statlige institusjoner</t>
  </si>
  <si>
    <t>18400</t>
  </si>
  <si>
    <t>Tilskudd fra fellesråd</t>
  </si>
  <si>
    <t>18500</t>
  </si>
  <si>
    <t>Tilskudd fra Nøtterøy menighetsråd</t>
  </si>
  <si>
    <t>18600</t>
  </si>
  <si>
    <t>Offer/innsamlet til egen virksomhet</t>
  </si>
  <si>
    <t>18650</t>
  </si>
  <si>
    <t>Offer/innsamlet til annen virksomhet</t>
  </si>
  <si>
    <t>18700</t>
  </si>
  <si>
    <t>Tilskudd/gaver fra andre</t>
  </si>
  <si>
    <t>19000</t>
  </si>
  <si>
    <t>Renteinntekter</t>
  </si>
  <si>
    <t>19300</t>
  </si>
  <si>
    <t>Bruk av tidligere års regnskapsmessige mindreforbruk</t>
  </si>
  <si>
    <t>19400</t>
  </si>
  <si>
    <t>Bruk av ubundne fond</t>
  </si>
  <si>
    <t>220</t>
  </si>
  <si>
    <t>G 17</t>
  </si>
  <si>
    <t>12700</t>
  </si>
  <si>
    <t>Andre tjenester</t>
  </si>
  <si>
    <t>221</t>
  </si>
  <si>
    <t>Givertjeneste</t>
  </si>
  <si>
    <t>13800</t>
  </si>
  <si>
    <t>310</t>
  </si>
  <si>
    <t>Diakoni generelle</t>
  </si>
  <si>
    <t>11500</t>
  </si>
  <si>
    <t>Opplæring, kurs (ikke oppgavepliktig)</t>
  </si>
  <si>
    <t>11703</t>
  </si>
  <si>
    <t>Reiseutgifter - ikke oppgavepliktig</t>
  </si>
  <si>
    <t>15500</t>
  </si>
  <si>
    <t>Avsetning til bundne fond</t>
  </si>
  <si>
    <t>18502</t>
  </si>
  <si>
    <t>Tilskudd fra Torød menighetsråd</t>
  </si>
  <si>
    <t>311</t>
  </si>
  <si>
    <t>Sorggrupper</t>
  </si>
  <si>
    <t>312</t>
  </si>
  <si>
    <t>Åpen dag</t>
  </si>
  <si>
    <t>11108</t>
  </si>
  <si>
    <t>Pynt</t>
  </si>
  <si>
    <t>313</t>
  </si>
  <si>
    <t>Flerkulturell cafe</t>
  </si>
  <si>
    <t>314</t>
  </si>
  <si>
    <t>Lørdagskafeen i Teie kirke</t>
  </si>
  <si>
    <t>510</t>
  </si>
  <si>
    <t>Barne- og ungdomsutvalg Te, N, To</t>
  </si>
  <si>
    <t>Inntekter</t>
  </si>
  <si>
    <t>Navn</t>
  </si>
  <si>
    <t>Beskrivelse</t>
  </si>
  <si>
    <t>U</t>
  </si>
  <si>
    <t>Driftsutgifter</t>
  </si>
  <si>
    <t>Salgsinntekter</t>
  </si>
  <si>
    <t>Sum Salgsinntekter</t>
  </si>
  <si>
    <t>Refusjoner og overføringer</t>
  </si>
  <si>
    <t>Tilskudd, offer og gaver</t>
  </si>
  <si>
    <t>Finansinntekter, fondsbruk</t>
  </si>
  <si>
    <t>Utgifter inventar og bygninger</t>
  </si>
  <si>
    <t>Finansielle utgifter</t>
  </si>
  <si>
    <t>Regnskap</t>
  </si>
  <si>
    <t>Avvik i NOK</t>
  </si>
  <si>
    <t>Regnskap i fjor</t>
  </si>
  <si>
    <t xml:space="preserve">Utgifter  </t>
  </si>
  <si>
    <t>Sum inntekter</t>
  </si>
  <si>
    <t>Sum utgifter</t>
  </si>
  <si>
    <t>Reslutatregnskap med budsjett for Menighetsrådet Drift (110)</t>
  </si>
  <si>
    <t>Overskudd</t>
  </si>
  <si>
    <t xml:space="preserve"> Givertjenesten (221)</t>
  </si>
  <si>
    <t xml:space="preserve"> G17 -(220)</t>
  </si>
  <si>
    <t>MR Drift</t>
  </si>
  <si>
    <t>G17</t>
  </si>
  <si>
    <t>Givertjenesten</t>
  </si>
  <si>
    <t>Diakoni</t>
  </si>
  <si>
    <t>Sorggruppe</t>
  </si>
  <si>
    <t>Flerkulturell kafe</t>
  </si>
  <si>
    <t>Lørdagskafe</t>
  </si>
  <si>
    <t>Barne- og ungdomsutv</t>
  </si>
  <si>
    <t>Utgifter</t>
  </si>
  <si>
    <t>Sum Utgifter</t>
  </si>
  <si>
    <t>SAMLEREGNSKAP TEIE MENIGHETSRÅD</t>
  </si>
  <si>
    <t>Avd</t>
  </si>
  <si>
    <t>Sum Inntekter</t>
  </si>
  <si>
    <t>Lørdagskafe (114)</t>
  </si>
  <si>
    <t>Flerkulturell kafe (313)</t>
  </si>
  <si>
    <t>Åpen dag (312)</t>
  </si>
  <si>
    <t>Sorggruppe (311)</t>
  </si>
  <si>
    <t>Diakoni (310)</t>
  </si>
  <si>
    <t>Barne -og Ungdomsutvalg (510)</t>
  </si>
  <si>
    <t>Budsjett 2020</t>
  </si>
  <si>
    <t>Budsjett 2019</t>
  </si>
  <si>
    <t>Bibler barnehagen</t>
  </si>
  <si>
    <t xml:space="preserve">Supersamling </t>
  </si>
  <si>
    <t>infoskjerm</t>
  </si>
  <si>
    <t>konsulent, visjon og valg</t>
  </si>
  <si>
    <t>Gautefalltur?</t>
  </si>
  <si>
    <t>Budsjettkommentar</t>
  </si>
  <si>
    <r>
      <rPr>
        <b/>
        <sz val="11"/>
        <rFont val="Calibri"/>
      </rPr>
      <t>Konto</t>
    </r>
  </si>
  <si>
    <t/>
  </si>
  <si>
    <t>Regnskap 2018</t>
  </si>
  <si>
    <t>Regnskap 2019 pr. 30.09</t>
  </si>
  <si>
    <t>?</t>
  </si>
  <si>
    <t>bispedømmeråd, trosopplæring</t>
  </si>
  <si>
    <t>Overføres fra givertjenesten på slutten av året</t>
  </si>
  <si>
    <t>usikkert opphav</t>
  </si>
  <si>
    <t>Gautefalltur? Bortfaller 2020</t>
  </si>
  <si>
    <t>ikke rør (offer)</t>
  </si>
  <si>
    <t>Menighetsblad (til Nøtterøy MR)</t>
  </si>
  <si>
    <t>div. fellesutg.konf, dåpslys</t>
  </si>
  <si>
    <t>Pusse opp kjellekjøkken?</t>
  </si>
  <si>
    <t>infoskjerm abonnement</t>
  </si>
  <si>
    <t>MR møter</t>
  </si>
  <si>
    <t xml:space="preserve"> </t>
  </si>
  <si>
    <t>MR tur</t>
  </si>
  <si>
    <t>Regnskap 2019 pr. 04.12.19</t>
  </si>
  <si>
    <r>
      <rPr>
        <b/>
        <sz val="11"/>
        <rFont val="Calibri"/>
      </rPr>
      <t>Ansvar</t>
    </r>
  </si>
  <si>
    <t>SUM ALLE</t>
  </si>
  <si>
    <t>Budsjett 2020 Teie menighetsråd med utvvalg</t>
  </si>
  <si>
    <t>Regnskap pr.04.12.19</t>
  </si>
  <si>
    <t>Regnskap 04.12.19</t>
  </si>
  <si>
    <t>Ofringer /innsamlet til egen virksomhet</t>
  </si>
  <si>
    <t>Tilskudd fra fond Barn</t>
  </si>
  <si>
    <t>Regnskap pr. 04.12.19</t>
  </si>
  <si>
    <t>Overført fra Givertjenesten</t>
  </si>
  <si>
    <t>Menighetsblad - underskudd</t>
  </si>
  <si>
    <t>Nytt kjøkken kjeller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</si>
</sst>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3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</font>
    <font>
      <sz val="11"/>
      <color theme="0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43" fontId="2" fillId="0" borderId="0" applyFont="0" applyFill="0" applyBorder="0" applyAlignment="0" applyProtection="0"/>
  </cellStyleXfs>
  <cellXfs count="104">
    <xf numFmtId="0" fontId="0" fillId="0" borderId="0" xfId="0"/>
    <xf numFmtId="3" fontId="0" fillId="0" borderId="0" xfId="0" applyNumberFormat="1"/>
    <xf numFmtId="4" fontId="0" fillId="0" borderId="0" xfId="0" applyNumberFormat="1"/>
    <xf numFmtId="0" fontId="7" fillId="0" borderId="0" xfId="0" applyFont="1"/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0" fillId="0" borderId="0" xfId="0" applyAlignment="1"/>
    <xf numFmtId="3" fontId="0" fillId="0" borderId="0" xfId="0" applyNumberFormat="1" applyFill="1" applyAlignment="1"/>
    <xf numFmtId="3" fontId="0" fillId="0" borderId="0" xfId="0" applyNumberFormat="1" applyFill="1" applyBorder="1" applyAlignment="1"/>
    <xf numFmtId="0" fontId="7" fillId="2" borderId="0" xfId="0" applyFont="1" applyFill="1"/>
    <xf numFmtId="3" fontId="7" fillId="0" borderId="0" xfId="0" applyNumberFormat="1" applyFont="1"/>
    <xf numFmtId="0" fontId="0" fillId="0" borderId="0" xfId="0" applyFill="1" applyAlignment="1"/>
    <xf numFmtId="0" fontId="4" fillId="0" borderId="1" xfId="3"/>
    <xf numFmtId="0" fontId="5" fillId="0" borderId="0" xfId="5"/>
    <xf numFmtId="0" fontId="5" fillId="0" borderId="2" xfId="4" applyFill="1" applyAlignment="1"/>
    <xf numFmtId="0" fontId="5" fillId="0" borderId="2" xfId="4" applyAlignment="1">
      <alignment wrapText="1"/>
    </xf>
    <xf numFmtId="0" fontId="5" fillId="0" borderId="2" xfId="4" applyAlignment="1"/>
    <xf numFmtId="0" fontId="5" fillId="0" borderId="0" xfId="5" applyBorder="1"/>
    <xf numFmtId="0" fontId="0" fillId="0" borderId="0" xfId="0" applyFill="1" applyBorder="1"/>
    <xf numFmtId="0" fontId="5" fillId="0" borderId="0" xfId="5" applyFill="1" applyBorder="1"/>
    <xf numFmtId="0" fontId="6" fillId="0" borderId="3" xfId="6"/>
    <xf numFmtId="3" fontId="6" fillId="0" borderId="3" xfId="6" applyNumberFormat="1" applyFill="1" applyAlignment="1"/>
    <xf numFmtId="3" fontId="6" fillId="0" borderId="3" xfId="6" applyNumberFormat="1" applyAlignment="1"/>
    <xf numFmtId="41" fontId="5" fillId="0" borderId="0" xfId="1" applyFont="1" applyBorder="1"/>
    <xf numFmtId="41" fontId="0" fillId="0" borderId="0" xfId="0" applyNumberFormat="1" applyFill="1" applyAlignment="1"/>
    <xf numFmtId="41" fontId="5" fillId="0" borderId="4" xfId="1" applyFont="1" applyBorder="1"/>
    <xf numFmtId="0" fontId="6" fillId="0" borderId="3" xfId="6" applyFill="1"/>
    <xf numFmtId="0" fontId="4" fillId="0" borderId="1" xfId="3" applyFill="1"/>
    <xf numFmtId="0" fontId="5" fillId="0" borderId="2" xfId="4" applyFill="1" applyAlignment="1">
      <alignment wrapText="1"/>
    </xf>
    <xf numFmtId="0" fontId="5" fillId="0" borderId="0" xfId="5" applyFill="1"/>
    <xf numFmtId="41" fontId="5" fillId="0" borderId="0" xfId="1" applyFont="1" applyFill="1" applyBorder="1"/>
    <xf numFmtId="3" fontId="7" fillId="0" borderId="0" xfId="0" applyNumberFormat="1" applyFont="1" applyFill="1" applyAlignment="1"/>
    <xf numFmtId="3" fontId="7" fillId="0" borderId="4" xfId="0" applyNumberFormat="1" applyFont="1" applyFill="1" applyBorder="1" applyAlignment="1"/>
    <xf numFmtId="164" fontId="0" fillId="0" borderId="0" xfId="7" applyNumberFormat="1" applyFont="1"/>
    <xf numFmtId="164" fontId="6" fillId="0" borderId="3" xfId="7" applyNumberFormat="1" applyFont="1" applyBorder="1"/>
    <xf numFmtId="0" fontId="9" fillId="0" borderId="0" xfId="0" applyFont="1"/>
    <xf numFmtId="0" fontId="0" fillId="4" borderId="7" xfId="0" applyFill="1" applyBorder="1"/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7" fillId="4" borderId="5" xfId="0" applyFont="1" applyFill="1" applyBorder="1"/>
    <xf numFmtId="164" fontId="7" fillId="4" borderId="5" xfId="7" applyNumberFormat="1" applyFont="1" applyFill="1" applyBorder="1"/>
    <xf numFmtId="0" fontId="0" fillId="3" borderId="5" xfId="0" applyFill="1" applyBorder="1"/>
    <xf numFmtId="0" fontId="6" fillId="3" borderId="5" xfId="6" applyFill="1" applyBorder="1"/>
    <xf numFmtId="164" fontId="6" fillId="3" borderId="5" xfId="7" applyNumberFormat="1" applyFont="1" applyFill="1" applyBorder="1"/>
    <xf numFmtId="164" fontId="6" fillId="3" borderId="5" xfId="6" applyNumberFormat="1" applyFill="1" applyBorder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9" xfId="0" applyBorder="1"/>
    <xf numFmtId="164" fontId="0" fillId="0" borderId="12" xfId="7" applyNumberFormat="1" applyFont="1" applyBorder="1"/>
    <xf numFmtId="164" fontId="0" fillId="0" borderId="13" xfId="7" applyNumberFormat="1" applyFont="1" applyBorder="1"/>
    <xf numFmtId="0" fontId="0" fillId="0" borderId="10" xfId="0" applyBorder="1"/>
    <xf numFmtId="164" fontId="0" fillId="0" borderId="0" xfId="7" applyNumberFormat="1" applyFont="1" applyBorder="1"/>
    <xf numFmtId="164" fontId="0" fillId="0" borderId="14" xfId="7" applyNumberFormat="1" applyFont="1" applyBorder="1"/>
    <xf numFmtId="164" fontId="0" fillId="0" borderId="15" xfId="7" applyNumberFormat="1" applyFont="1" applyBorder="1"/>
    <xf numFmtId="164" fontId="0" fillId="0" borderId="16" xfId="7" applyNumberFormat="1" applyFont="1" applyBorder="1"/>
    <xf numFmtId="3" fontId="0" fillId="0" borderId="15" xfId="0" applyNumberFormat="1" applyFill="1" applyBorder="1" applyAlignment="1"/>
    <xf numFmtId="3" fontId="0" fillId="0" borderId="15" xfId="0" applyNumberFormat="1" applyBorder="1"/>
    <xf numFmtId="164" fontId="0" fillId="0" borderId="0" xfId="7" applyNumberFormat="1" applyFont="1" applyFill="1"/>
    <xf numFmtId="164" fontId="0" fillId="0" borderId="0" xfId="7" applyNumberFormat="1" applyFont="1" applyFill="1" applyBorder="1"/>
    <xf numFmtId="164" fontId="5" fillId="0" borderId="4" xfId="7" applyNumberFormat="1" applyFont="1" applyFill="1" applyBorder="1"/>
    <xf numFmtId="164" fontId="0" fillId="0" borderId="0" xfId="7" applyNumberFormat="1" applyFont="1" applyFill="1" applyAlignment="1"/>
    <xf numFmtId="164" fontId="5" fillId="0" borderId="0" xfId="7" applyNumberFormat="1" applyFont="1" applyFill="1" applyBorder="1"/>
    <xf numFmtId="164" fontId="6" fillId="0" borderId="3" xfId="7" applyNumberFormat="1" applyFont="1" applyFill="1" applyBorder="1" applyAlignment="1"/>
    <xf numFmtId="164" fontId="0" fillId="0" borderId="0" xfId="7" applyNumberFormat="1" applyFont="1" applyAlignment="1"/>
    <xf numFmtId="164" fontId="5" fillId="0" borderId="0" xfId="7" applyNumberFormat="1" applyFont="1" applyBorder="1"/>
    <xf numFmtId="164" fontId="5" fillId="0" borderId="4" xfId="7" applyNumberFormat="1" applyFont="1" applyBorder="1"/>
    <xf numFmtId="164" fontId="6" fillId="0" borderId="3" xfId="7" applyNumberFormat="1" applyFont="1" applyBorder="1" applyAlignment="1"/>
    <xf numFmtId="3" fontId="0" fillId="0" borderId="15" xfId="0" applyNumberFormat="1" applyFill="1" applyBorder="1"/>
    <xf numFmtId="41" fontId="5" fillId="0" borderId="15" xfId="1" applyFont="1" applyBorder="1"/>
    <xf numFmtId="0" fontId="9" fillId="0" borderId="10" xfId="0" applyFont="1" applyBorder="1"/>
    <xf numFmtId="0" fontId="0" fillId="0" borderId="11" xfId="0" applyBorder="1"/>
    <xf numFmtId="0" fontId="0" fillId="0" borderId="8" xfId="0" applyBorder="1"/>
    <xf numFmtId="0" fontId="0" fillId="5" borderId="0" xfId="0" applyFill="1"/>
    <xf numFmtId="0" fontId="1" fillId="0" borderId="0" xfId="0" applyFont="1" applyAlignment="1">
      <alignment wrapText="1"/>
    </xf>
    <xf numFmtId="0" fontId="0" fillId="6" borderId="0" xfId="0" applyFill="1"/>
    <xf numFmtId="3" fontId="0" fillId="6" borderId="0" xfId="0" applyNumberFormat="1" applyFill="1"/>
    <xf numFmtId="0" fontId="0" fillId="2" borderId="0" xfId="0" applyFill="1"/>
    <xf numFmtId="3" fontId="0" fillId="2" borderId="0" xfId="0" applyNumberFormat="1" applyFill="1"/>
    <xf numFmtId="41" fontId="0" fillId="0" borderId="6" xfId="0" applyNumberFormat="1" applyBorder="1"/>
    <xf numFmtId="41" fontId="0" fillId="0" borderId="8" xfId="0" applyNumberFormat="1" applyBorder="1"/>
    <xf numFmtId="3" fontId="0" fillId="0" borderId="8" xfId="0" applyNumberFormat="1" applyBorder="1"/>
    <xf numFmtId="165" fontId="0" fillId="0" borderId="0" xfId="7" applyNumberFormat="1" applyFont="1"/>
    <xf numFmtId="165" fontId="0" fillId="2" borderId="0" xfId="7" applyNumberFormat="1" applyFont="1" applyFill="1"/>
    <xf numFmtId="0" fontId="11" fillId="0" borderId="0" xfId="0" applyFont="1"/>
    <xf numFmtId="165" fontId="0" fillId="5" borderId="0" xfId="7" applyNumberFormat="1" applyFont="1" applyFill="1"/>
    <xf numFmtId="165" fontId="0" fillId="6" borderId="0" xfId="7" applyNumberFormat="1" applyFont="1" applyFill="1"/>
    <xf numFmtId="0" fontId="0" fillId="0" borderId="0" xfId="0" applyAlignment="1">
      <alignment horizontal="left"/>
    </xf>
    <xf numFmtId="3" fontId="0" fillId="5" borderId="0" xfId="0" applyNumberFormat="1" applyFill="1"/>
    <xf numFmtId="165" fontId="1" fillId="0" borderId="0" xfId="7" applyNumberFormat="1" applyFont="1" applyAlignment="1">
      <alignment wrapText="1"/>
    </xf>
    <xf numFmtId="165" fontId="0" fillId="0" borderId="0" xfId="7" applyNumberFormat="1" applyFont="1" applyFill="1"/>
    <xf numFmtId="0" fontId="12" fillId="0" borderId="0" xfId="0" applyFont="1"/>
    <xf numFmtId="164" fontId="5" fillId="0" borderId="2" xfId="7" applyNumberFormat="1" applyFont="1" applyFill="1" applyBorder="1" applyAlignment="1">
      <alignment wrapText="1"/>
    </xf>
    <xf numFmtId="164" fontId="5" fillId="0" borderId="15" xfId="7" applyNumberFormat="1" applyFont="1" applyBorder="1"/>
    <xf numFmtId="0" fontId="8" fillId="3" borderId="1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3" fillId="0" borderId="0" xfId="2" applyBorder="1" applyAlignment="1">
      <alignment horizontal="center"/>
    </xf>
    <xf numFmtId="0" fontId="3" fillId="0" borderId="0" xfId="2" applyFill="1" applyBorder="1" applyAlignment="1">
      <alignment horizontal="center"/>
    </xf>
  </cellXfs>
  <cellStyles count="8">
    <cellStyle name="Comma" xfId="7" builtinId="3"/>
    <cellStyle name="Comma [0]" xfId="1" builtinId="6"/>
    <cellStyle name="Heading 2" xfId="3" builtinId="17"/>
    <cellStyle name="Heading 3" xfId="4" builtinId="18"/>
    <cellStyle name="Heading 4" xfId="5" builtinId="19"/>
    <cellStyle name="Normal" xfId="0" builtinId="0"/>
    <cellStyle name="Title" xfId="2" builtinId="15"/>
    <cellStyle name="Total" xfId="6" builtinId="25"/>
  </cellStyles>
  <dxfs count="2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</font>
    </dxf>
    <dxf>
      <font>
        <color rgb="FF9C0006"/>
      </font>
    </dxf>
    <dxf>
      <font>
        <b/>
        <i val="0"/>
      </font>
    </dxf>
    <dxf>
      <font>
        <color rgb="FF9C0006"/>
      </font>
    </dxf>
    <dxf>
      <font>
        <b/>
        <i val="0"/>
      </font>
    </dxf>
    <dxf>
      <font>
        <b/>
        <i val="0"/>
      </font>
    </dxf>
    <dxf>
      <font>
        <color rgb="FF9C0006"/>
      </font>
    </dxf>
    <dxf>
      <font>
        <b val="0"/>
        <i val="0"/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43BC1-D2A5-4461-A9D7-09C3222C7605}">
  <sheetPr>
    <tabColor rgb="FFFF0000"/>
  </sheetPr>
  <dimension ref="A3:G155"/>
  <sheetViews>
    <sheetView zoomScale="106" zoomScaleNormal="106" workbookViewId="0">
      <pane ySplit="4" topLeftCell="A7" activePane="bottomLeft" state="frozen"/>
      <selection pane="bottomLeft" activeCell="E42" sqref="E42"/>
    </sheetView>
  </sheetViews>
  <sheetFormatPr defaultColWidth="9.140625" defaultRowHeight="15" x14ac:dyDescent="0.25"/>
  <cols>
    <col min="1" max="1" width="8" customWidth="1"/>
    <col min="2" max="2" width="37.5703125" customWidth="1"/>
    <col min="3" max="3" width="11" customWidth="1"/>
    <col min="4" max="4" width="11.5703125" customWidth="1"/>
    <col min="5" max="5" width="11.7109375" customWidth="1"/>
    <col min="6" max="6" width="12.7109375" customWidth="1"/>
  </cols>
  <sheetData>
    <row r="3" spans="1:7" x14ac:dyDescent="0.25">
      <c r="C3" s="1">
        <v>0</v>
      </c>
      <c r="D3" s="1">
        <v>-64315</v>
      </c>
      <c r="E3" s="1">
        <v>0</v>
      </c>
      <c r="F3" s="75">
        <f>F6+F47+F52+F58+F85+F100+F119+F124+F140</f>
        <v>-12500</v>
      </c>
    </row>
    <row r="4" spans="1:7" ht="42" customHeight="1" x14ac:dyDescent="0.25">
      <c r="A4" t="s">
        <v>167</v>
      </c>
      <c r="B4" t="s">
        <v>168</v>
      </c>
      <c r="C4" s="76" t="s">
        <v>169</v>
      </c>
      <c r="D4" s="76" t="s">
        <v>170</v>
      </c>
      <c r="E4" s="76" t="s">
        <v>160</v>
      </c>
      <c r="F4" s="76" t="s">
        <v>159</v>
      </c>
    </row>
    <row r="5" spans="1:7" x14ac:dyDescent="0.25">
      <c r="A5">
        <v>110</v>
      </c>
    </row>
    <row r="6" spans="1:7" x14ac:dyDescent="0.25">
      <c r="A6" s="77"/>
      <c r="B6" s="77"/>
      <c r="C6" s="78">
        <v>0</v>
      </c>
      <c r="D6" s="78">
        <v>-48815</v>
      </c>
      <c r="E6" s="78">
        <v>0</v>
      </c>
      <c r="F6" s="75">
        <f>SUM(F7:F45)</f>
        <v>-12500</v>
      </c>
    </row>
    <row r="7" spans="1:7" x14ac:dyDescent="0.25">
      <c r="A7" t="s">
        <v>9</v>
      </c>
      <c r="B7" t="s">
        <v>10</v>
      </c>
      <c r="C7" s="1">
        <v>0</v>
      </c>
      <c r="D7" s="1">
        <v>0</v>
      </c>
      <c r="E7" s="1">
        <v>1000</v>
      </c>
      <c r="F7" s="79">
        <v>1000</v>
      </c>
    </row>
    <row r="8" spans="1:7" x14ac:dyDescent="0.25">
      <c r="A8" t="s">
        <v>13</v>
      </c>
      <c r="B8" t="s">
        <v>14</v>
      </c>
      <c r="C8" s="1">
        <v>3198</v>
      </c>
      <c r="D8" s="1">
        <v>580</v>
      </c>
      <c r="E8" s="1">
        <v>2000</v>
      </c>
      <c r="F8" s="79">
        <v>2000</v>
      </c>
    </row>
    <row r="9" spans="1:7" x14ac:dyDescent="0.25">
      <c r="A9" t="s">
        <v>15</v>
      </c>
      <c r="B9" t="s">
        <v>16</v>
      </c>
      <c r="C9" s="1">
        <v>0</v>
      </c>
      <c r="D9" s="1">
        <v>0</v>
      </c>
      <c r="E9" s="1">
        <v>3000</v>
      </c>
      <c r="F9" s="79">
        <v>3000</v>
      </c>
      <c r="G9" t="s">
        <v>161</v>
      </c>
    </row>
    <row r="10" spans="1:7" x14ac:dyDescent="0.25">
      <c r="A10" t="s">
        <v>17</v>
      </c>
      <c r="B10" t="s">
        <v>18</v>
      </c>
      <c r="C10" s="1">
        <v>12029</v>
      </c>
      <c r="D10" s="1">
        <v>12036</v>
      </c>
      <c r="E10" s="1">
        <v>12000</v>
      </c>
      <c r="F10" s="79">
        <v>12000</v>
      </c>
    </row>
    <row r="11" spans="1:7" x14ac:dyDescent="0.25">
      <c r="A11" t="s">
        <v>19</v>
      </c>
      <c r="B11" t="s">
        <v>20</v>
      </c>
      <c r="C11" s="1">
        <v>4045</v>
      </c>
      <c r="D11" s="1">
        <v>2274</v>
      </c>
      <c r="E11" s="1">
        <v>5000</v>
      </c>
      <c r="F11" s="79">
        <v>5000</v>
      </c>
      <c r="G11" t="s">
        <v>162</v>
      </c>
    </row>
    <row r="12" spans="1:7" x14ac:dyDescent="0.25">
      <c r="A12" t="s">
        <v>21</v>
      </c>
      <c r="B12" t="s">
        <v>22</v>
      </c>
      <c r="C12" s="1">
        <v>5362</v>
      </c>
      <c r="D12" s="1">
        <v>4632</v>
      </c>
      <c r="E12" s="1">
        <v>5000</v>
      </c>
      <c r="F12" s="79">
        <v>5000</v>
      </c>
    </row>
    <row r="13" spans="1:7" x14ac:dyDescent="0.25">
      <c r="A13" t="s">
        <v>23</v>
      </c>
      <c r="B13" t="s">
        <v>24</v>
      </c>
      <c r="C13" s="1">
        <v>11950</v>
      </c>
      <c r="D13" s="1">
        <v>5988</v>
      </c>
      <c r="E13" s="1">
        <v>2000</v>
      </c>
      <c r="F13" s="79">
        <v>6000</v>
      </c>
      <c r="G13" t="s">
        <v>162</v>
      </c>
    </row>
    <row r="14" spans="1:7" x14ac:dyDescent="0.25">
      <c r="A14" t="s">
        <v>25</v>
      </c>
      <c r="B14" t="s">
        <v>26</v>
      </c>
      <c r="C14" s="1">
        <v>1569</v>
      </c>
      <c r="D14" s="1">
        <v>2808</v>
      </c>
      <c r="E14" s="1">
        <v>1000</v>
      </c>
      <c r="F14" s="79">
        <v>1500</v>
      </c>
    </row>
    <row r="15" spans="1:7" x14ac:dyDescent="0.25">
      <c r="A15" t="s">
        <v>27</v>
      </c>
      <c r="B15" t="s">
        <v>28</v>
      </c>
      <c r="C15" s="1">
        <v>425</v>
      </c>
      <c r="D15" s="1">
        <v>0</v>
      </c>
      <c r="E15" s="1">
        <v>0</v>
      </c>
      <c r="F15" s="79">
        <v>0</v>
      </c>
    </row>
    <row r="16" spans="1:7" x14ac:dyDescent="0.25">
      <c r="A16" t="s">
        <v>29</v>
      </c>
      <c r="B16" t="s">
        <v>30</v>
      </c>
      <c r="C16" s="1">
        <v>2352</v>
      </c>
      <c r="D16" s="1">
        <v>1702</v>
      </c>
      <c r="E16" s="1">
        <v>2500</v>
      </c>
      <c r="F16" s="79">
        <v>2500</v>
      </c>
    </row>
    <row r="17" spans="1:7" x14ac:dyDescent="0.25">
      <c r="A17" t="s">
        <v>31</v>
      </c>
      <c r="B17" t="s">
        <v>32</v>
      </c>
      <c r="C17" s="1">
        <v>3757</v>
      </c>
      <c r="D17" s="1">
        <v>2202</v>
      </c>
      <c r="E17" s="1">
        <v>3000</v>
      </c>
      <c r="F17" s="79">
        <v>3000</v>
      </c>
    </row>
    <row r="18" spans="1:7" x14ac:dyDescent="0.25">
      <c r="A18" t="s">
        <v>33</v>
      </c>
      <c r="B18" t="s">
        <v>34</v>
      </c>
      <c r="C18" s="1">
        <v>1907</v>
      </c>
      <c r="D18" s="1">
        <v>1316</v>
      </c>
      <c r="E18" s="1">
        <v>2000</v>
      </c>
      <c r="F18" s="79">
        <v>2000</v>
      </c>
    </row>
    <row r="19" spans="1:7" x14ac:dyDescent="0.25">
      <c r="A19" t="s">
        <v>35</v>
      </c>
      <c r="B19" t="s">
        <v>36</v>
      </c>
      <c r="C19" s="1">
        <v>9045</v>
      </c>
      <c r="D19" s="1">
        <v>7399</v>
      </c>
      <c r="E19" s="1">
        <v>4000</v>
      </c>
      <c r="F19" s="79">
        <v>8000</v>
      </c>
      <c r="G19" t="s">
        <v>163</v>
      </c>
    </row>
    <row r="20" spans="1:7" x14ac:dyDescent="0.25">
      <c r="A20" t="s">
        <v>37</v>
      </c>
      <c r="B20" t="s">
        <v>38</v>
      </c>
      <c r="C20" s="1">
        <v>0</v>
      </c>
      <c r="D20" s="1">
        <v>257</v>
      </c>
      <c r="E20" s="1">
        <v>0</v>
      </c>
      <c r="F20" s="79">
        <v>0</v>
      </c>
    </row>
    <row r="21" spans="1:7" x14ac:dyDescent="0.25">
      <c r="A21" t="s">
        <v>39</v>
      </c>
      <c r="B21" t="s">
        <v>40</v>
      </c>
      <c r="C21" s="1">
        <v>0</v>
      </c>
      <c r="D21" s="1">
        <v>4000</v>
      </c>
      <c r="E21" s="1">
        <v>0</v>
      </c>
      <c r="F21" s="79">
        <v>5000</v>
      </c>
      <c r="G21" t="s">
        <v>164</v>
      </c>
    </row>
    <row r="22" spans="1:7" x14ac:dyDescent="0.25">
      <c r="A22" t="s">
        <v>41</v>
      </c>
      <c r="B22" t="s">
        <v>42</v>
      </c>
      <c r="C22" s="1">
        <v>13156</v>
      </c>
      <c r="D22" s="1">
        <v>0</v>
      </c>
      <c r="E22" s="1">
        <v>10000</v>
      </c>
      <c r="F22" s="79">
        <v>10000</v>
      </c>
    </row>
    <row r="23" spans="1:7" x14ac:dyDescent="0.25">
      <c r="A23" t="s">
        <v>43</v>
      </c>
      <c r="B23" t="s">
        <v>44</v>
      </c>
      <c r="C23" s="1">
        <v>0</v>
      </c>
      <c r="D23" s="1">
        <v>4401</v>
      </c>
      <c r="E23" s="1">
        <v>0</v>
      </c>
      <c r="F23" s="79">
        <v>4500</v>
      </c>
    </row>
    <row r="24" spans="1:7" x14ac:dyDescent="0.25">
      <c r="A24" t="s">
        <v>45</v>
      </c>
      <c r="B24" t="s">
        <v>46</v>
      </c>
      <c r="C24" s="1">
        <v>0</v>
      </c>
      <c r="D24" s="1">
        <v>3000</v>
      </c>
      <c r="E24" s="1">
        <v>0</v>
      </c>
      <c r="F24" s="79">
        <v>0</v>
      </c>
    </row>
    <row r="25" spans="1:7" x14ac:dyDescent="0.25">
      <c r="A25" t="s">
        <v>47</v>
      </c>
      <c r="B25" t="s">
        <v>48</v>
      </c>
      <c r="C25" s="1">
        <v>15000</v>
      </c>
      <c r="D25" s="1">
        <v>1000</v>
      </c>
      <c r="E25" s="1">
        <v>15000</v>
      </c>
      <c r="F25" s="79">
        <v>15000</v>
      </c>
    </row>
    <row r="26" spans="1:7" x14ac:dyDescent="0.25">
      <c r="A26" t="s">
        <v>49</v>
      </c>
      <c r="B26" t="s">
        <v>50</v>
      </c>
      <c r="C26" s="1">
        <v>148889</v>
      </c>
      <c r="D26" s="1">
        <v>87632</v>
      </c>
      <c r="E26" s="1">
        <v>160000</v>
      </c>
      <c r="F26" s="79">
        <v>160000</v>
      </c>
    </row>
    <row r="27" spans="1:7" x14ac:dyDescent="0.25">
      <c r="A27" t="s">
        <v>51</v>
      </c>
      <c r="B27" t="s">
        <v>52</v>
      </c>
      <c r="C27" s="1">
        <v>0</v>
      </c>
      <c r="D27" s="1">
        <v>14400</v>
      </c>
      <c r="E27" s="1">
        <v>5000</v>
      </c>
      <c r="F27" s="79">
        <v>5000</v>
      </c>
      <c r="G27" t="s">
        <v>165</v>
      </c>
    </row>
    <row r="28" spans="1:7" x14ac:dyDescent="0.25">
      <c r="A28" t="s">
        <v>53</v>
      </c>
      <c r="B28" t="s">
        <v>54</v>
      </c>
      <c r="C28" s="1">
        <v>4853</v>
      </c>
      <c r="D28" s="1">
        <v>25000</v>
      </c>
      <c r="E28" s="1">
        <v>25000</v>
      </c>
      <c r="F28" s="79">
        <v>10000</v>
      </c>
      <c r="G28" t="s">
        <v>171</v>
      </c>
    </row>
    <row r="29" spans="1:7" x14ac:dyDescent="0.25">
      <c r="A29" t="s">
        <v>55</v>
      </c>
      <c r="B29" t="s">
        <v>56</v>
      </c>
      <c r="C29" s="1">
        <v>9557</v>
      </c>
      <c r="D29" s="1">
        <v>0</v>
      </c>
      <c r="E29" s="1">
        <v>0</v>
      </c>
      <c r="F29" s="79">
        <v>0</v>
      </c>
    </row>
    <row r="30" spans="1:7" x14ac:dyDescent="0.25">
      <c r="A30" t="s">
        <v>57</v>
      </c>
      <c r="B30" t="s">
        <v>58</v>
      </c>
      <c r="C30" s="1">
        <v>-3400</v>
      </c>
      <c r="D30" s="1">
        <v>0</v>
      </c>
      <c r="E30" s="1">
        <v>0</v>
      </c>
      <c r="F30" s="79">
        <v>0</v>
      </c>
    </row>
    <row r="31" spans="1:7" x14ac:dyDescent="0.25">
      <c r="A31" t="s">
        <v>59</v>
      </c>
      <c r="B31" t="s">
        <v>60</v>
      </c>
      <c r="C31" s="1">
        <v>0</v>
      </c>
      <c r="D31" s="1">
        <v>-1550</v>
      </c>
      <c r="E31" s="1">
        <v>0</v>
      </c>
      <c r="F31" s="79">
        <v>0</v>
      </c>
    </row>
    <row r="32" spans="1:7" x14ac:dyDescent="0.25">
      <c r="A32" t="s">
        <v>61</v>
      </c>
      <c r="B32" t="s">
        <v>62</v>
      </c>
      <c r="C32" s="1">
        <v>0</v>
      </c>
      <c r="D32" s="1">
        <v>-2010</v>
      </c>
      <c r="E32" s="1">
        <v>0</v>
      </c>
      <c r="F32" s="79">
        <v>0</v>
      </c>
    </row>
    <row r="33" spans="1:6" x14ac:dyDescent="0.25">
      <c r="A33" t="s">
        <v>63</v>
      </c>
      <c r="B33" t="s">
        <v>64</v>
      </c>
      <c r="C33" s="1">
        <v>-820</v>
      </c>
      <c r="D33" s="1">
        <v>-2250</v>
      </c>
      <c r="E33" s="1">
        <v>-1000</v>
      </c>
      <c r="F33" s="79">
        <v>-2000</v>
      </c>
    </row>
    <row r="34" spans="1:6" x14ac:dyDescent="0.25">
      <c r="A34" t="s">
        <v>65</v>
      </c>
      <c r="B34" t="s">
        <v>66</v>
      </c>
      <c r="C34" s="1">
        <v>0</v>
      </c>
      <c r="D34" s="1">
        <v>0</v>
      </c>
      <c r="E34" s="1">
        <v>-1000</v>
      </c>
      <c r="F34" s="79">
        <v>0</v>
      </c>
    </row>
    <row r="35" spans="1:6" x14ac:dyDescent="0.25">
      <c r="A35" t="s">
        <v>67</v>
      </c>
      <c r="B35" t="s">
        <v>68</v>
      </c>
      <c r="C35" s="1">
        <v>0</v>
      </c>
      <c r="D35" s="1">
        <v>-4401</v>
      </c>
      <c r="E35" s="1">
        <v>0</v>
      </c>
      <c r="F35" s="79">
        <v>0</v>
      </c>
    </row>
    <row r="36" spans="1:6" x14ac:dyDescent="0.25">
      <c r="A36" t="s">
        <v>69</v>
      </c>
      <c r="B36" t="s">
        <v>70</v>
      </c>
      <c r="C36" s="1">
        <v>0</v>
      </c>
      <c r="D36" s="1">
        <v>0</v>
      </c>
      <c r="E36" s="1">
        <v>-30000</v>
      </c>
      <c r="F36" s="79">
        <v>0</v>
      </c>
    </row>
    <row r="37" spans="1:6" x14ac:dyDescent="0.25">
      <c r="A37" t="s">
        <v>71</v>
      </c>
      <c r="B37" t="s">
        <v>72</v>
      </c>
      <c r="C37" s="1">
        <v>-3000</v>
      </c>
      <c r="D37" s="1">
        <v>-850</v>
      </c>
      <c r="E37" s="1">
        <v>0</v>
      </c>
      <c r="F37" s="79">
        <v>0</v>
      </c>
    </row>
    <row r="38" spans="1:6" x14ac:dyDescent="0.25">
      <c r="A38" t="s">
        <v>73</v>
      </c>
      <c r="B38" t="s">
        <v>74</v>
      </c>
      <c r="C38" s="1">
        <v>-19000</v>
      </c>
      <c r="D38" s="1">
        <v>0</v>
      </c>
      <c r="E38" s="1">
        <v>0</v>
      </c>
      <c r="F38" s="79">
        <v>0</v>
      </c>
    </row>
    <row r="39" spans="1:6" x14ac:dyDescent="0.25">
      <c r="A39" t="s">
        <v>75</v>
      </c>
      <c r="B39" t="s">
        <v>76</v>
      </c>
      <c r="C39" s="1">
        <v>0</v>
      </c>
      <c r="D39" s="1">
        <v>-6000</v>
      </c>
      <c r="E39" s="1">
        <v>0</v>
      </c>
      <c r="F39" s="79">
        <v>0</v>
      </c>
    </row>
    <row r="40" spans="1:6" x14ac:dyDescent="0.25">
      <c r="A40" t="s">
        <v>77</v>
      </c>
      <c r="B40" t="s">
        <v>78</v>
      </c>
      <c r="C40" s="1">
        <v>-41651</v>
      </c>
      <c r="D40" s="1">
        <v>-26471</v>
      </c>
      <c r="E40" s="1">
        <v>-40000</v>
      </c>
      <c r="F40" s="79">
        <v>-40000</v>
      </c>
    </row>
    <row r="41" spans="1:6" x14ac:dyDescent="0.25">
      <c r="A41" t="s">
        <v>79</v>
      </c>
      <c r="B41" t="s">
        <v>80</v>
      </c>
      <c r="C41" s="1">
        <v>-148889</v>
      </c>
      <c r="D41" s="1">
        <v>-103180</v>
      </c>
      <c r="E41" s="1">
        <v>-160000</v>
      </c>
      <c r="F41" s="79">
        <v>-160000</v>
      </c>
    </row>
    <row r="42" spans="1:6" x14ac:dyDescent="0.25">
      <c r="A42" t="s">
        <v>81</v>
      </c>
      <c r="B42" t="s">
        <v>82</v>
      </c>
      <c r="C42" s="1">
        <v>-15450</v>
      </c>
      <c r="D42" s="1">
        <v>-8395</v>
      </c>
      <c r="E42" s="1">
        <v>0</v>
      </c>
      <c r="F42" s="79">
        <v>0</v>
      </c>
    </row>
    <row r="43" spans="1:6" x14ac:dyDescent="0.25">
      <c r="A43" t="s">
        <v>83</v>
      </c>
      <c r="B43" t="s">
        <v>84</v>
      </c>
      <c r="C43" s="1">
        <v>-10029</v>
      </c>
      <c r="D43" s="1">
        <v>-28834</v>
      </c>
      <c r="E43" s="1">
        <v>-15000</v>
      </c>
      <c r="F43" s="79">
        <v>-15000</v>
      </c>
    </row>
    <row r="44" spans="1:6" x14ac:dyDescent="0.25">
      <c r="A44" t="s">
        <v>85</v>
      </c>
      <c r="B44" t="s">
        <v>86</v>
      </c>
      <c r="C44" s="1">
        <v>-4853</v>
      </c>
      <c r="D44" s="1">
        <v>0</v>
      </c>
      <c r="E44" s="1">
        <v>0</v>
      </c>
      <c r="F44" s="79">
        <v>0</v>
      </c>
    </row>
    <row r="45" spans="1:6" x14ac:dyDescent="0.25">
      <c r="A45" t="s">
        <v>87</v>
      </c>
      <c r="B45" t="s">
        <v>88</v>
      </c>
      <c r="C45" s="1">
        <v>0</v>
      </c>
      <c r="D45" s="1">
        <v>-45500</v>
      </c>
      <c r="E45" s="1">
        <v>-10500</v>
      </c>
      <c r="F45" s="80">
        <f>SUM(C45:E45)</f>
        <v>-56000</v>
      </c>
    </row>
    <row r="46" spans="1:6" x14ac:dyDescent="0.25">
      <c r="C46" s="1"/>
      <c r="D46" s="1"/>
      <c r="E46" s="1"/>
    </row>
    <row r="47" spans="1:6" x14ac:dyDescent="0.25">
      <c r="A47" s="77"/>
      <c r="B47" s="77"/>
      <c r="C47" s="78">
        <v>0</v>
      </c>
      <c r="D47" s="78">
        <v>3423</v>
      </c>
      <c r="E47" s="78">
        <v>0</v>
      </c>
      <c r="F47" s="75">
        <f>SUM(F48:F50)</f>
        <v>0</v>
      </c>
    </row>
    <row r="48" spans="1:6" x14ac:dyDescent="0.25">
      <c r="A48" t="s">
        <v>91</v>
      </c>
      <c r="B48" t="s">
        <v>92</v>
      </c>
      <c r="C48" s="1">
        <v>0</v>
      </c>
      <c r="D48" s="1">
        <v>3423</v>
      </c>
      <c r="E48" s="1">
        <v>0</v>
      </c>
      <c r="F48" s="79"/>
    </row>
    <row r="49" spans="1:6" x14ac:dyDescent="0.25">
      <c r="A49" t="s">
        <v>55</v>
      </c>
      <c r="B49" t="s">
        <v>56</v>
      </c>
      <c r="C49" s="1">
        <v>238</v>
      </c>
      <c r="D49" s="1">
        <v>0</v>
      </c>
      <c r="E49" s="1">
        <v>0</v>
      </c>
      <c r="F49" s="79"/>
    </row>
    <row r="50" spans="1:6" x14ac:dyDescent="0.25">
      <c r="A50" t="s">
        <v>83</v>
      </c>
      <c r="B50" t="s">
        <v>84</v>
      </c>
      <c r="C50" s="1">
        <v>-238</v>
      </c>
      <c r="D50" s="1">
        <v>0</v>
      </c>
      <c r="E50" s="1">
        <v>0</v>
      </c>
      <c r="F50" s="79"/>
    </row>
    <row r="51" spans="1:6" x14ac:dyDescent="0.25">
      <c r="C51" s="1"/>
      <c r="D51" s="1"/>
      <c r="E51" s="1"/>
    </row>
    <row r="52" spans="1:6" x14ac:dyDescent="0.25">
      <c r="A52" s="77"/>
      <c r="B52" s="77"/>
      <c r="C52" s="78">
        <v>0</v>
      </c>
      <c r="D52" s="78">
        <v>-22100</v>
      </c>
      <c r="E52" s="78">
        <v>0</v>
      </c>
      <c r="F52" s="75">
        <f>SUM(F53:F56)</f>
        <v>0</v>
      </c>
    </row>
    <row r="53" spans="1:6" x14ac:dyDescent="0.25">
      <c r="A53" t="s">
        <v>95</v>
      </c>
      <c r="B53" t="s">
        <v>70</v>
      </c>
      <c r="C53" s="1">
        <v>0</v>
      </c>
      <c r="D53" s="1">
        <v>0</v>
      </c>
      <c r="E53" s="1">
        <v>30000</v>
      </c>
      <c r="F53" s="79"/>
    </row>
    <row r="54" spans="1:6" x14ac:dyDescent="0.25">
      <c r="A54" t="s">
        <v>55</v>
      </c>
      <c r="B54" t="s">
        <v>56</v>
      </c>
      <c r="C54" s="1">
        <v>26600</v>
      </c>
      <c r="D54" s="1">
        <v>0</v>
      </c>
      <c r="E54" s="1">
        <v>0</v>
      </c>
      <c r="F54" s="79"/>
    </row>
    <row r="55" spans="1:6" x14ac:dyDescent="0.25">
      <c r="A55" t="s">
        <v>71</v>
      </c>
      <c r="B55" t="s">
        <v>72</v>
      </c>
      <c r="C55" s="1">
        <v>0</v>
      </c>
      <c r="D55" s="1">
        <v>-200</v>
      </c>
      <c r="E55" s="1">
        <v>0</v>
      </c>
      <c r="F55" s="79"/>
    </row>
    <row r="56" spans="1:6" x14ac:dyDescent="0.25">
      <c r="A56" t="s">
        <v>81</v>
      </c>
      <c r="B56" t="s">
        <v>82</v>
      </c>
      <c r="C56" s="1">
        <v>-26600</v>
      </c>
      <c r="D56" s="1">
        <v>-21900</v>
      </c>
      <c r="E56" s="1">
        <v>-30000</v>
      </c>
      <c r="F56" s="79"/>
    </row>
    <row r="57" spans="1:6" x14ac:dyDescent="0.25">
      <c r="C57" s="1"/>
      <c r="D57" s="1"/>
      <c r="E57" s="1"/>
    </row>
    <row r="58" spans="1:6" x14ac:dyDescent="0.25">
      <c r="A58" s="77"/>
      <c r="B58" s="77"/>
      <c r="C58" s="78">
        <v>0</v>
      </c>
      <c r="D58" s="78">
        <v>1962</v>
      </c>
      <c r="E58" s="78">
        <v>0</v>
      </c>
      <c r="F58" s="75">
        <f>SUM(F59:F83)</f>
        <v>0</v>
      </c>
    </row>
    <row r="59" spans="1:6" x14ac:dyDescent="0.25">
      <c r="A59" t="s">
        <v>11</v>
      </c>
      <c r="B59" t="s">
        <v>12</v>
      </c>
      <c r="C59" s="1">
        <v>0</v>
      </c>
      <c r="D59" s="1">
        <v>522</v>
      </c>
      <c r="E59" s="1">
        <v>0</v>
      </c>
      <c r="F59" s="79"/>
    </row>
    <row r="60" spans="1:6" x14ac:dyDescent="0.25">
      <c r="A60" t="s">
        <v>13</v>
      </c>
      <c r="B60" t="s">
        <v>14</v>
      </c>
      <c r="C60" s="1">
        <v>385</v>
      </c>
      <c r="D60" s="1">
        <v>2051</v>
      </c>
      <c r="E60" s="1">
        <v>2000</v>
      </c>
      <c r="F60" s="79"/>
    </row>
    <row r="61" spans="1:6" x14ac:dyDescent="0.25">
      <c r="A61" t="s">
        <v>19</v>
      </c>
      <c r="B61" t="s">
        <v>20</v>
      </c>
      <c r="C61" s="1">
        <v>36</v>
      </c>
      <c r="D61" s="1">
        <v>293</v>
      </c>
      <c r="E61" s="1">
        <v>0</v>
      </c>
      <c r="F61" s="79"/>
    </row>
    <row r="62" spans="1:6" x14ac:dyDescent="0.25">
      <c r="A62" t="s">
        <v>21</v>
      </c>
      <c r="B62" t="s">
        <v>22</v>
      </c>
      <c r="C62" s="1">
        <v>820</v>
      </c>
      <c r="D62" s="1">
        <v>546</v>
      </c>
      <c r="E62" s="1">
        <v>700</v>
      </c>
      <c r="F62" s="79"/>
    </row>
    <row r="63" spans="1:6" x14ac:dyDescent="0.25">
      <c r="A63" t="s">
        <v>23</v>
      </c>
      <c r="B63" t="s">
        <v>24</v>
      </c>
      <c r="C63" s="1">
        <v>15259</v>
      </c>
      <c r="D63" s="1">
        <v>1452</v>
      </c>
      <c r="E63" s="1">
        <v>12000</v>
      </c>
      <c r="F63" s="79"/>
    </row>
    <row r="64" spans="1:6" x14ac:dyDescent="0.25">
      <c r="A64" t="s">
        <v>25</v>
      </c>
      <c r="B64" t="s">
        <v>26</v>
      </c>
      <c r="C64" s="1">
        <v>6417</v>
      </c>
      <c r="D64" s="1">
        <v>756</v>
      </c>
      <c r="E64" s="1">
        <v>1000</v>
      </c>
      <c r="F64" s="79"/>
    </row>
    <row r="65" spans="1:6" x14ac:dyDescent="0.25">
      <c r="A65" t="s">
        <v>27</v>
      </c>
      <c r="B65" t="s">
        <v>28</v>
      </c>
      <c r="C65" s="1">
        <v>0</v>
      </c>
      <c r="D65" s="1">
        <v>0</v>
      </c>
      <c r="E65" s="1">
        <v>6000</v>
      </c>
      <c r="F65" s="79"/>
    </row>
    <row r="66" spans="1:6" x14ac:dyDescent="0.25">
      <c r="A66" t="s">
        <v>31</v>
      </c>
      <c r="B66" t="s">
        <v>32</v>
      </c>
      <c r="C66" s="1">
        <v>0</v>
      </c>
      <c r="D66" s="1">
        <v>0</v>
      </c>
      <c r="E66" s="1">
        <v>500</v>
      </c>
      <c r="F66" s="79"/>
    </row>
    <row r="67" spans="1:6" x14ac:dyDescent="0.25">
      <c r="A67" t="s">
        <v>98</v>
      </c>
      <c r="B67" t="s">
        <v>99</v>
      </c>
      <c r="C67" s="1">
        <v>0</v>
      </c>
      <c r="D67" s="1">
        <v>0</v>
      </c>
      <c r="E67" s="1">
        <v>2000</v>
      </c>
      <c r="F67" s="79"/>
    </row>
    <row r="68" spans="1:6" x14ac:dyDescent="0.25">
      <c r="A68" t="s">
        <v>100</v>
      </c>
      <c r="B68" t="s">
        <v>101</v>
      </c>
      <c r="C68" s="1">
        <v>0</v>
      </c>
      <c r="D68" s="1">
        <v>0</v>
      </c>
      <c r="E68" s="1">
        <v>2000</v>
      </c>
      <c r="F68" s="79"/>
    </row>
    <row r="69" spans="1:6" x14ac:dyDescent="0.25">
      <c r="A69" t="s">
        <v>33</v>
      </c>
      <c r="B69" t="s">
        <v>34</v>
      </c>
      <c r="C69" s="1">
        <v>20</v>
      </c>
      <c r="D69" s="1">
        <v>0</v>
      </c>
      <c r="E69" s="1">
        <v>100</v>
      </c>
      <c r="F69" s="79"/>
    </row>
    <row r="70" spans="1:6" x14ac:dyDescent="0.25">
      <c r="A70" t="s">
        <v>39</v>
      </c>
      <c r="B70" t="s">
        <v>40</v>
      </c>
      <c r="C70" s="1">
        <v>7500</v>
      </c>
      <c r="D70" s="1">
        <v>0</v>
      </c>
      <c r="E70" s="1">
        <v>7500</v>
      </c>
      <c r="F70" s="79"/>
    </row>
    <row r="71" spans="1:6" x14ac:dyDescent="0.25">
      <c r="A71" t="s">
        <v>43</v>
      </c>
      <c r="B71" t="s">
        <v>44</v>
      </c>
      <c r="C71" s="1">
        <v>0</v>
      </c>
      <c r="D71" s="1">
        <v>608</v>
      </c>
      <c r="E71" s="1">
        <v>0</v>
      </c>
      <c r="F71" s="79"/>
    </row>
    <row r="72" spans="1:6" x14ac:dyDescent="0.25">
      <c r="A72" t="s">
        <v>45</v>
      </c>
      <c r="B72" t="s">
        <v>46</v>
      </c>
      <c r="C72" s="1">
        <v>3000</v>
      </c>
      <c r="D72" s="1">
        <v>0</v>
      </c>
      <c r="E72" s="1">
        <v>5000</v>
      </c>
      <c r="F72" s="79"/>
    </row>
    <row r="73" spans="1:6" x14ac:dyDescent="0.25">
      <c r="A73" t="s">
        <v>51</v>
      </c>
      <c r="B73" t="s">
        <v>52</v>
      </c>
      <c r="C73" s="1">
        <v>0</v>
      </c>
      <c r="D73" s="1">
        <v>0</v>
      </c>
      <c r="E73" s="1">
        <v>2000</v>
      </c>
      <c r="F73" s="79"/>
    </row>
    <row r="74" spans="1:6" x14ac:dyDescent="0.25">
      <c r="A74" t="s">
        <v>53</v>
      </c>
      <c r="B74" t="s">
        <v>54</v>
      </c>
      <c r="C74" s="1">
        <v>296881</v>
      </c>
      <c r="D74" s="1">
        <v>0</v>
      </c>
      <c r="E74" s="1">
        <v>0</v>
      </c>
      <c r="F74" s="79"/>
    </row>
    <row r="75" spans="1:6" x14ac:dyDescent="0.25">
      <c r="A75" t="s">
        <v>102</v>
      </c>
      <c r="B75" t="s">
        <v>103</v>
      </c>
      <c r="C75" s="1">
        <v>228632</v>
      </c>
      <c r="D75" s="1">
        <v>0</v>
      </c>
      <c r="E75" s="1">
        <v>0</v>
      </c>
      <c r="F75" s="79"/>
    </row>
    <row r="76" spans="1:6" x14ac:dyDescent="0.25">
      <c r="A76" t="s">
        <v>67</v>
      </c>
      <c r="B76" t="s">
        <v>68</v>
      </c>
      <c r="C76" s="1">
        <v>0</v>
      </c>
      <c r="D76" s="1">
        <v>-608</v>
      </c>
      <c r="E76" s="1">
        <v>0</v>
      </c>
      <c r="F76" s="79"/>
    </row>
    <row r="77" spans="1:6" x14ac:dyDescent="0.25">
      <c r="A77" t="s">
        <v>69</v>
      </c>
      <c r="B77" t="s">
        <v>70</v>
      </c>
      <c r="C77" s="1">
        <v>0</v>
      </c>
      <c r="D77" s="1">
        <v>0</v>
      </c>
      <c r="E77" s="1">
        <v>-5000</v>
      </c>
      <c r="F77" s="79"/>
    </row>
    <row r="78" spans="1:6" x14ac:dyDescent="0.25">
      <c r="A78" t="s">
        <v>73</v>
      </c>
      <c r="B78" t="s">
        <v>74</v>
      </c>
      <c r="C78" s="1">
        <v>-521787</v>
      </c>
      <c r="D78" s="1">
        <v>0</v>
      </c>
      <c r="E78" s="1">
        <v>0</v>
      </c>
      <c r="F78" s="79"/>
    </row>
    <row r="79" spans="1:6" x14ac:dyDescent="0.25">
      <c r="A79" t="s">
        <v>75</v>
      </c>
      <c r="B79" t="s">
        <v>76</v>
      </c>
      <c r="C79" s="1">
        <v>-3125</v>
      </c>
      <c r="D79" s="1">
        <v>0</v>
      </c>
      <c r="E79" s="1">
        <v>-3500</v>
      </c>
      <c r="F79" s="79"/>
    </row>
    <row r="80" spans="1:6" x14ac:dyDescent="0.25">
      <c r="A80" t="s">
        <v>104</v>
      </c>
      <c r="B80" t="s">
        <v>105</v>
      </c>
      <c r="C80" s="1">
        <v>-4146</v>
      </c>
      <c r="D80" s="1">
        <v>0</v>
      </c>
      <c r="E80" s="1">
        <v>0</v>
      </c>
      <c r="F80" s="79"/>
    </row>
    <row r="81" spans="1:6" x14ac:dyDescent="0.25">
      <c r="A81" t="s">
        <v>81</v>
      </c>
      <c r="B81" t="s">
        <v>82</v>
      </c>
      <c r="C81" s="1">
        <v>-3344</v>
      </c>
      <c r="D81" s="1">
        <v>-3659</v>
      </c>
      <c r="E81" s="1">
        <v>0</v>
      </c>
      <c r="F81" s="79"/>
    </row>
    <row r="82" spans="1:6" x14ac:dyDescent="0.25">
      <c r="A82" t="s">
        <v>83</v>
      </c>
      <c r="B82" t="s">
        <v>84</v>
      </c>
      <c r="C82" s="1">
        <v>-2048</v>
      </c>
      <c r="D82" s="1">
        <v>0</v>
      </c>
      <c r="E82" s="1">
        <v>-10000</v>
      </c>
      <c r="F82" s="79"/>
    </row>
    <row r="83" spans="1:6" x14ac:dyDescent="0.25">
      <c r="A83" t="s">
        <v>87</v>
      </c>
      <c r="B83" t="s">
        <v>88</v>
      </c>
      <c r="C83" s="1">
        <v>-24500</v>
      </c>
      <c r="D83" s="1">
        <v>0</v>
      </c>
      <c r="E83" s="1">
        <v>-22300</v>
      </c>
      <c r="F83" s="79"/>
    </row>
    <row r="84" spans="1:6" x14ac:dyDescent="0.25">
      <c r="C84" s="1"/>
      <c r="D84" s="1"/>
      <c r="E84" s="1"/>
    </row>
    <row r="85" spans="1:6" x14ac:dyDescent="0.25">
      <c r="A85" s="77"/>
      <c r="B85" s="77"/>
      <c r="C85" s="78">
        <v>0</v>
      </c>
      <c r="D85" s="78">
        <v>19266</v>
      </c>
      <c r="E85" s="78">
        <v>0</v>
      </c>
      <c r="F85" s="75">
        <f>SUM(F86:F98)</f>
        <v>0</v>
      </c>
    </row>
    <row r="86" spans="1:6" x14ac:dyDescent="0.25">
      <c r="A86" t="s">
        <v>9</v>
      </c>
      <c r="B86" t="s">
        <v>10</v>
      </c>
      <c r="C86" s="1">
        <v>0</v>
      </c>
      <c r="D86" s="1">
        <v>0</v>
      </c>
      <c r="E86" s="1">
        <v>1000</v>
      </c>
      <c r="F86" s="79"/>
    </row>
    <row r="87" spans="1:6" x14ac:dyDescent="0.25">
      <c r="A87" t="s">
        <v>13</v>
      </c>
      <c r="B87" t="s">
        <v>14</v>
      </c>
      <c r="C87" s="1">
        <v>1527</v>
      </c>
      <c r="D87" s="1">
        <v>3900</v>
      </c>
      <c r="E87" s="1">
        <v>1500</v>
      </c>
      <c r="F87" s="79"/>
    </row>
    <row r="88" spans="1:6" x14ac:dyDescent="0.25">
      <c r="A88" t="s">
        <v>15</v>
      </c>
      <c r="B88" t="s">
        <v>16</v>
      </c>
      <c r="C88" s="1">
        <v>979</v>
      </c>
      <c r="D88" s="1">
        <v>0</v>
      </c>
      <c r="E88" s="1">
        <v>0</v>
      </c>
      <c r="F88" s="79"/>
    </row>
    <row r="89" spans="1:6" x14ac:dyDescent="0.25">
      <c r="A89" t="s">
        <v>17</v>
      </c>
      <c r="B89" t="s">
        <v>18</v>
      </c>
      <c r="C89" s="1">
        <v>0</v>
      </c>
      <c r="D89" s="1">
        <v>0</v>
      </c>
      <c r="E89" s="1">
        <v>3500</v>
      </c>
      <c r="F89" s="79"/>
    </row>
    <row r="90" spans="1:6" x14ac:dyDescent="0.25">
      <c r="A90" t="s">
        <v>19</v>
      </c>
      <c r="B90" t="s">
        <v>20</v>
      </c>
      <c r="C90" s="1">
        <v>3836</v>
      </c>
      <c r="D90" s="1">
        <v>3015</v>
      </c>
      <c r="E90" s="1">
        <v>0</v>
      </c>
      <c r="F90" s="79"/>
    </row>
    <row r="91" spans="1:6" x14ac:dyDescent="0.25">
      <c r="A91" t="s">
        <v>21</v>
      </c>
      <c r="B91" t="s">
        <v>22</v>
      </c>
      <c r="C91" s="1">
        <v>3869</v>
      </c>
      <c r="D91" s="1">
        <v>1285</v>
      </c>
      <c r="E91" s="1">
        <v>5000</v>
      </c>
      <c r="F91" s="79"/>
    </row>
    <row r="92" spans="1:6" x14ac:dyDescent="0.25">
      <c r="A92" t="s">
        <v>23</v>
      </c>
      <c r="B92" t="s">
        <v>24</v>
      </c>
      <c r="C92" s="1">
        <v>4978</v>
      </c>
      <c r="D92" s="1">
        <v>11066</v>
      </c>
      <c r="E92" s="1">
        <v>5000</v>
      </c>
      <c r="F92" s="79"/>
    </row>
    <row r="93" spans="1:6" x14ac:dyDescent="0.25">
      <c r="A93" t="s">
        <v>25</v>
      </c>
      <c r="B93" t="s">
        <v>26</v>
      </c>
      <c r="C93" s="1">
        <v>351</v>
      </c>
      <c r="D93" s="1">
        <v>0</v>
      </c>
      <c r="E93" s="1">
        <v>0</v>
      </c>
      <c r="F93" s="79"/>
    </row>
    <row r="94" spans="1:6" x14ac:dyDescent="0.25">
      <c r="A94" t="s">
        <v>39</v>
      </c>
      <c r="B94" t="s">
        <v>40</v>
      </c>
      <c r="C94" s="1">
        <v>0</v>
      </c>
      <c r="D94" s="1">
        <v>0</v>
      </c>
      <c r="E94" s="1">
        <v>2000</v>
      </c>
      <c r="F94" s="79"/>
    </row>
    <row r="95" spans="1:6" x14ac:dyDescent="0.25">
      <c r="A95" t="s">
        <v>43</v>
      </c>
      <c r="B95" t="s">
        <v>44</v>
      </c>
      <c r="C95" s="1">
        <v>0</v>
      </c>
      <c r="D95" s="1">
        <v>2165</v>
      </c>
      <c r="E95" s="1">
        <v>1000</v>
      </c>
      <c r="F95" s="79"/>
    </row>
    <row r="96" spans="1:6" x14ac:dyDescent="0.25">
      <c r="A96" t="s">
        <v>67</v>
      </c>
      <c r="B96" t="s">
        <v>68</v>
      </c>
      <c r="C96" s="1">
        <v>0</v>
      </c>
      <c r="D96" s="1">
        <v>-2165</v>
      </c>
      <c r="E96" s="1">
        <v>-1000</v>
      </c>
      <c r="F96" s="79"/>
    </row>
    <row r="97" spans="1:6" x14ac:dyDescent="0.25">
      <c r="A97" t="s">
        <v>81</v>
      </c>
      <c r="B97" t="s">
        <v>82</v>
      </c>
      <c r="C97" s="1">
        <v>0</v>
      </c>
      <c r="D97" s="1">
        <v>0</v>
      </c>
      <c r="E97" s="1">
        <v>-6000</v>
      </c>
      <c r="F97" s="79"/>
    </row>
    <row r="98" spans="1:6" x14ac:dyDescent="0.25">
      <c r="A98" t="s">
        <v>87</v>
      </c>
      <c r="B98" t="s">
        <v>88</v>
      </c>
      <c r="C98" s="1">
        <v>-15540</v>
      </c>
      <c r="D98" s="1">
        <v>0</v>
      </c>
      <c r="E98" s="1">
        <v>-12000</v>
      </c>
      <c r="F98" s="79"/>
    </row>
    <row r="99" spans="1:6" x14ac:dyDescent="0.25">
      <c r="C99" s="1"/>
      <c r="D99" s="1"/>
      <c r="E99" s="1"/>
    </row>
    <row r="100" spans="1:6" x14ac:dyDescent="0.25">
      <c r="A100" s="77"/>
      <c r="B100" s="77"/>
      <c r="C100" s="78">
        <v>0</v>
      </c>
      <c r="D100" s="78">
        <v>-1190</v>
      </c>
      <c r="E100" s="78">
        <v>0</v>
      </c>
      <c r="F100" s="75">
        <f>SUM(F101:F117)</f>
        <v>0</v>
      </c>
    </row>
    <row r="101" spans="1:6" x14ac:dyDescent="0.25">
      <c r="A101" t="s">
        <v>13</v>
      </c>
      <c r="B101" t="s">
        <v>14</v>
      </c>
      <c r="C101" s="1">
        <v>761</v>
      </c>
      <c r="D101" s="1">
        <v>0</v>
      </c>
      <c r="E101" s="1">
        <v>1500</v>
      </c>
      <c r="F101" s="79"/>
    </row>
    <row r="102" spans="1:6" x14ac:dyDescent="0.25">
      <c r="A102" t="s">
        <v>110</v>
      </c>
      <c r="B102" t="s">
        <v>111</v>
      </c>
      <c r="C102" s="1">
        <v>281</v>
      </c>
      <c r="D102" s="1">
        <v>1124</v>
      </c>
      <c r="E102" s="1">
        <v>1000</v>
      </c>
      <c r="F102" s="79"/>
    </row>
    <row r="103" spans="1:6" x14ac:dyDescent="0.25">
      <c r="A103" t="s">
        <v>19</v>
      </c>
      <c r="B103" t="s">
        <v>20</v>
      </c>
      <c r="C103" s="1">
        <v>3072</v>
      </c>
      <c r="D103" s="1">
        <v>845</v>
      </c>
      <c r="E103" s="1">
        <v>2500</v>
      </c>
      <c r="F103" s="79"/>
    </row>
    <row r="104" spans="1:6" x14ac:dyDescent="0.25">
      <c r="A104" t="s">
        <v>21</v>
      </c>
      <c r="B104" t="s">
        <v>22</v>
      </c>
      <c r="C104" s="1">
        <v>0</v>
      </c>
      <c r="D104" s="1">
        <v>5167</v>
      </c>
      <c r="E104" s="1">
        <v>0</v>
      </c>
      <c r="F104" s="79"/>
    </row>
    <row r="105" spans="1:6" x14ac:dyDescent="0.25">
      <c r="A105" t="s">
        <v>23</v>
      </c>
      <c r="B105" t="s">
        <v>24</v>
      </c>
      <c r="C105" s="1">
        <v>47280</v>
      </c>
      <c r="D105" s="1">
        <v>24123</v>
      </c>
      <c r="E105" s="1">
        <v>42500</v>
      </c>
      <c r="F105" s="79"/>
    </row>
    <row r="106" spans="1:6" x14ac:dyDescent="0.25">
      <c r="A106" t="s">
        <v>25</v>
      </c>
      <c r="B106" t="s">
        <v>26</v>
      </c>
      <c r="C106" s="1">
        <v>5796</v>
      </c>
      <c r="D106" s="1">
        <v>3621</v>
      </c>
      <c r="E106" s="1">
        <v>5500</v>
      </c>
      <c r="F106" s="79"/>
    </row>
    <row r="107" spans="1:6" x14ac:dyDescent="0.25">
      <c r="A107" t="s">
        <v>27</v>
      </c>
      <c r="B107" t="s">
        <v>28</v>
      </c>
      <c r="C107" s="1">
        <v>1000</v>
      </c>
      <c r="D107" s="1">
        <v>0</v>
      </c>
      <c r="E107" s="1">
        <v>1000</v>
      </c>
      <c r="F107" s="79"/>
    </row>
    <row r="108" spans="1:6" x14ac:dyDescent="0.25">
      <c r="A108" t="s">
        <v>100</v>
      </c>
      <c r="B108" t="s">
        <v>101</v>
      </c>
      <c r="C108" s="1">
        <v>7280</v>
      </c>
      <c r="D108" s="1">
        <v>6000</v>
      </c>
      <c r="E108" s="1">
        <v>7500</v>
      </c>
      <c r="F108" s="79"/>
    </row>
    <row r="109" spans="1:6" x14ac:dyDescent="0.25">
      <c r="A109" t="s">
        <v>33</v>
      </c>
      <c r="B109" t="s">
        <v>34</v>
      </c>
      <c r="C109" s="1">
        <v>20</v>
      </c>
      <c r="D109" s="1">
        <v>16</v>
      </c>
      <c r="E109" s="1">
        <v>0</v>
      </c>
      <c r="F109" s="79"/>
    </row>
    <row r="110" spans="1:6" x14ac:dyDescent="0.25">
      <c r="A110" t="s">
        <v>91</v>
      </c>
      <c r="B110" t="s">
        <v>92</v>
      </c>
      <c r="C110" s="1">
        <v>0</v>
      </c>
      <c r="D110" s="1">
        <v>1725</v>
      </c>
      <c r="E110" s="1">
        <v>0</v>
      </c>
      <c r="F110" s="79"/>
    </row>
    <row r="111" spans="1:6" x14ac:dyDescent="0.25">
      <c r="A111" t="s">
        <v>39</v>
      </c>
      <c r="B111" t="s">
        <v>40</v>
      </c>
      <c r="C111" s="1">
        <v>0</v>
      </c>
      <c r="D111" s="1">
        <v>0</v>
      </c>
      <c r="E111" s="1">
        <v>2500</v>
      </c>
      <c r="F111" s="79"/>
    </row>
    <row r="112" spans="1:6" x14ac:dyDescent="0.25">
      <c r="A112" t="s">
        <v>43</v>
      </c>
      <c r="B112" t="s">
        <v>44</v>
      </c>
      <c r="C112" s="1">
        <v>0</v>
      </c>
      <c r="D112" s="1">
        <v>6275</v>
      </c>
      <c r="E112" s="1">
        <v>0</v>
      </c>
      <c r="F112" s="79"/>
    </row>
    <row r="113" spans="1:6" x14ac:dyDescent="0.25">
      <c r="A113" t="s">
        <v>51</v>
      </c>
      <c r="B113" t="s">
        <v>52</v>
      </c>
      <c r="C113" s="1">
        <v>1800</v>
      </c>
      <c r="D113" s="1">
        <v>1000</v>
      </c>
      <c r="E113" s="1">
        <v>2000</v>
      </c>
      <c r="F113" s="79"/>
    </row>
    <row r="114" spans="1:6" x14ac:dyDescent="0.25">
      <c r="A114" t="s">
        <v>57</v>
      </c>
      <c r="B114" t="s">
        <v>58</v>
      </c>
      <c r="C114" s="1">
        <v>-60496</v>
      </c>
      <c r="D114" s="1">
        <v>0</v>
      </c>
      <c r="E114" s="1">
        <v>-60000</v>
      </c>
      <c r="F114" s="79"/>
    </row>
    <row r="115" spans="1:6" x14ac:dyDescent="0.25">
      <c r="A115" t="s">
        <v>67</v>
      </c>
      <c r="B115" t="s">
        <v>68</v>
      </c>
      <c r="C115" s="1">
        <v>0</v>
      </c>
      <c r="D115" s="1">
        <v>-6275</v>
      </c>
      <c r="E115" s="1">
        <v>0</v>
      </c>
      <c r="F115" s="79"/>
    </row>
    <row r="116" spans="1:6" x14ac:dyDescent="0.25">
      <c r="A116" t="s">
        <v>81</v>
      </c>
      <c r="B116" t="s">
        <v>82</v>
      </c>
      <c r="C116" s="1">
        <v>0</v>
      </c>
      <c r="D116" s="1">
        <v>-44811</v>
      </c>
      <c r="E116" s="1">
        <v>0</v>
      </c>
      <c r="F116" s="79"/>
    </row>
    <row r="117" spans="1:6" x14ac:dyDescent="0.25">
      <c r="A117" t="s">
        <v>87</v>
      </c>
      <c r="B117" t="s">
        <v>88</v>
      </c>
      <c r="C117" s="1">
        <v>-6793</v>
      </c>
      <c r="D117" s="1">
        <v>0</v>
      </c>
      <c r="E117" s="1">
        <v>-6000</v>
      </c>
      <c r="F117" s="79"/>
    </row>
    <row r="118" spans="1:6" x14ac:dyDescent="0.25">
      <c r="C118" s="1"/>
      <c r="D118" s="1"/>
      <c r="E118" s="1"/>
    </row>
    <row r="119" spans="1:6" x14ac:dyDescent="0.25">
      <c r="A119" s="77"/>
      <c r="B119" s="77"/>
      <c r="C119" s="78">
        <v>0</v>
      </c>
      <c r="D119" s="78">
        <v>0</v>
      </c>
      <c r="E119" s="78">
        <v>0</v>
      </c>
      <c r="F119" s="75">
        <f>SUM(F120:F122)</f>
        <v>0</v>
      </c>
    </row>
    <row r="120" spans="1:6" x14ac:dyDescent="0.25">
      <c r="A120" t="s">
        <v>102</v>
      </c>
      <c r="B120" t="s">
        <v>103</v>
      </c>
      <c r="C120" s="1">
        <v>11725</v>
      </c>
      <c r="D120" s="1">
        <v>0</v>
      </c>
      <c r="E120" s="1">
        <v>0</v>
      </c>
      <c r="F120" s="79"/>
    </row>
    <row r="121" spans="1:6" x14ac:dyDescent="0.25">
      <c r="A121" t="s">
        <v>73</v>
      </c>
      <c r="B121" t="s">
        <v>74</v>
      </c>
      <c r="C121" s="1">
        <v>-11705</v>
      </c>
      <c r="D121" s="1">
        <v>0</v>
      </c>
      <c r="E121" s="1">
        <v>0</v>
      </c>
      <c r="F121" s="79"/>
    </row>
    <row r="122" spans="1:6" x14ac:dyDescent="0.25">
      <c r="A122" t="s">
        <v>83</v>
      </c>
      <c r="B122" t="s">
        <v>84</v>
      </c>
      <c r="C122" s="1">
        <v>-20</v>
      </c>
      <c r="D122" s="1">
        <v>0</v>
      </c>
      <c r="E122" s="1">
        <v>0</v>
      </c>
      <c r="F122" s="79"/>
    </row>
    <row r="123" spans="1:6" x14ac:dyDescent="0.25">
      <c r="C123" s="1"/>
      <c r="D123" s="1"/>
      <c r="E123" s="1"/>
    </row>
    <row r="124" spans="1:6" x14ac:dyDescent="0.25">
      <c r="A124" s="77"/>
      <c r="B124" s="77"/>
      <c r="C124" s="78">
        <v>0</v>
      </c>
      <c r="D124" s="78">
        <v>-17252</v>
      </c>
      <c r="E124" s="78">
        <v>0</v>
      </c>
      <c r="F124" s="75">
        <f>SUM(F125:F138)</f>
        <v>0</v>
      </c>
    </row>
    <row r="125" spans="1:6" x14ac:dyDescent="0.25">
      <c r="A125" t="s">
        <v>19</v>
      </c>
      <c r="B125" t="s">
        <v>20</v>
      </c>
      <c r="C125" s="1">
        <v>2740</v>
      </c>
      <c r="D125" s="1">
        <v>1796</v>
      </c>
      <c r="E125" s="1">
        <v>3000</v>
      </c>
      <c r="F125" s="79"/>
    </row>
    <row r="126" spans="1:6" x14ac:dyDescent="0.25">
      <c r="A126" t="s">
        <v>21</v>
      </c>
      <c r="B126" t="s">
        <v>22</v>
      </c>
      <c r="C126" s="1">
        <v>0</v>
      </c>
      <c r="D126" s="1">
        <v>5698</v>
      </c>
      <c r="E126" s="1">
        <v>0</v>
      </c>
      <c r="F126" s="79"/>
    </row>
    <row r="127" spans="1:6" x14ac:dyDescent="0.25">
      <c r="A127" t="s">
        <v>23</v>
      </c>
      <c r="B127" t="s">
        <v>24</v>
      </c>
      <c r="C127" s="1">
        <v>10758</v>
      </c>
      <c r="D127" s="1">
        <v>0</v>
      </c>
      <c r="E127" s="1">
        <v>8000</v>
      </c>
      <c r="F127" s="79"/>
    </row>
    <row r="128" spans="1:6" x14ac:dyDescent="0.25">
      <c r="A128" t="s">
        <v>29</v>
      </c>
      <c r="B128" t="s">
        <v>30</v>
      </c>
      <c r="C128" s="1">
        <v>0</v>
      </c>
      <c r="D128" s="1">
        <v>0</v>
      </c>
      <c r="E128" s="1">
        <v>100</v>
      </c>
      <c r="F128" s="79"/>
    </row>
    <row r="129" spans="1:6" x14ac:dyDescent="0.25">
      <c r="A129" t="s">
        <v>35</v>
      </c>
      <c r="B129" t="s">
        <v>36</v>
      </c>
      <c r="C129" s="1">
        <v>0</v>
      </c>
      <c r="D129" s="1">
        <v>0</v>
      </c>
      <c r="E129" s="1">
        <v>650</v>
      </c>
      <c r="F129" s="79"/>
    </row>
    <row r="130" spans="1:6" x14ac:dyDescent="0.25">
      <c r="A130" t="s">
        <v>91</v>
      </c>
      <c r="B130" t="s">
        <v>92</v>
      </c>
      <c r="C130" s="1">
        <v>0</v>
      </c>
      <c r="D130" s="1">
        <v>0</v>
      </c>
      <c r="E130" s="1">
        <v>2000</v>
      </c>
      <c r="F130" s="79"/>
    </row>
    <row r="131" spans="1:6" x14ac:dyDescent="0.25">
      <c r="A131" t="s">
        <v>41</v>
      </c>
      <c r="B131" t="s">
        <v>42</v>
      </c>
      <c r="C131" s="1">
        <v>1897</v>
      </c>
      <c r="D131" s="1">
        <v>0</v>
      </c>
      <c r="E131" s="1">
        <v>5600</v>
      </c>
      <c r="F131" s="79"/>
    </row>
    <row r="132" spans="1:6" x14ac:dyDescent="0.25">
      <c r="A132" t="s">
        <v>43</v>
      </c>
      <c r="B132" t="s">
        <v>44</v>
      </c>
      <c r="C132" s="1">
        <v>0</v>
      </c>
      <c r="D132" s="1">
        <v>24</v>
      </c>
      <c r="E132" s="1">
        <v>1500</v>
      </c>
      <c r="F132" s="79"/>
    </row>
    <row r="133" spans="1:6" x14ac:dyDescent="0.25">
      <c r="A133" t="s">
        <v>102</v>
      </c>
      <c r="B133" t="s">
        <v>103</v>
      </c>
      <c r="C133" s="1">
        <v>107424</v>
      </c>
      <c r="D133" s="1">
        <v>0</v>
      </c>
      <c r="E133" s="1">
        <v>0</v>
      </c>
      <c r="F133" s="79"/>
    </row>
    <row r="134" spans="1:6" x14ac:dyDescent="0.25">
      <c r="A134" t="s">
        <v>61</v>
      </c>
      <c r="B134" t="s">
        <v>62</v>
      </c>
      <c r="C134" s="1">
        <v>-7260</v>
      </c>
      <c r="D134" s="1">
        <v>-4746</v>
      </c>
      <c r="E134" s="1">
        <v>-9000</v>
      </c>
      <c r="F134" s="79"/>
    </row>
    <row r="135" spans="1:6" x14ac:dyDescent="0.25">
      <c r="A135" t="s">
        <v>67</v>
      </c>
      <c r="B135" t="s">
        <v>68</v>
      </c>
      <c r="C135" s="1">
        <v>0</v>
      </c>
      <c r="D135" s="1">
        <v>-24</v>
      </c>
      <c r="E135" s="1">
        <v>-1500</v>
      </c>
      <c r="F135" s="79"/>
    </row>
    <row r="136" spans="1:6" x14ac:dyDescent="0.25">
      <c r="A136" t="s">
        <v>73</v>
      </c>
      <c r="B136" t="s">
        <v>74</v>
      </c>
      <c r="C136" s="1">
        <v>-100184</v>
      </c>
      <c r="D136" s="1">
        <v>0</v>
      </c>
      <c r="E136" s="1">
        <v>0</v>
      </c>
      <c r="F136" s="79"/>
    </row>
    <row r="137" spans="1:6" x14ac:dyDescent="0.25">
      <c r="A137" t="s">
        <v>81</v>
      </c>
      <c r="B137" t="s">
        <v>82</v>
      </c>
      <c r="C137" s="1">
        <v>-15000</v>
      </c>
      <c r="D137" s="1">
        <v>-20000</v>
      </c>
      <c r="E137" s="1">
        <v>-9000</v>
      </c>
      <c r="F137" s="79"/>
    </row>
    <row r="138" spans="1:6" x14ac:dyDescent="0.25">
      <c r="A138" t="s">
        <v>83</v>
      </c>
      <c r="B138" t="s">
        <v>84</v>
      </c>
      <c r="C138" s="1">
        <v>-375</v>
      </c>
      <c r="D138" s="1">
        <v>0</v>
      </c>
      <c r="E138" s="1">
        <v>-1350</v>
      </c>
      <c r="F138" s="79"/>
    </row>
    <row r="139" spans="1:6" x14ac:dyDescent="0.25">
      <c r="C139" s="1"/>
      <c r="D139" s="1"/>
      <c r="E139" s="1"/>
    </row>
    <row r="140" spans="1:6" x14ac:dyDescent="0.25">
      <c r="A140" s="77"/>
      <c r="B140" s="77"/>
      <c r="C140" s="78">
        <v>0</v>
      </c>
      <c r="D140" s="78">
        <v>391</v>
      </c>
      <c r="E140" s="78">
        <v>0</v>
      </c>
      <c r="F140" s="75">
        <f>SUM(F141:F155)</f>
        <v>0</v>
      </c>
    </row>
    <row r="141" spans="1:6" x14ac:dyDescent="0.25">
      <c r="A141" t="s">
        <v>13</v>
      </c>
      <c r="B141" t="s">
        <v>14</v>
      </c>
      <c r="C141" s="1">
        <v>208</v>
      </c>
      <c r="D141" s="1">
        <v>48</v>
      </c>
      <c r="E141" s="1">
        <v>2000</v>
      </c>
      <c r="F141" s="79">
        <v>0</v>
      </c>
    </row>
    <row r="142" spans="1:6" x14ac:dyDescent="0.25">
      <c r="A142" t="s">
        <v>19</v>
      </c>
      <c r="B142" t="s">
        <v>20</v>
      </c>
      <c r="C142" s="1">
        <v>309</v>
      </c>
      <c r="D142" s="1">
        <v>1</v>
      </c>
      <c r="E142" s="1">
        <v>1500</v>
      </c>
      <c r="F142" s="79">
        <v>0</v>
      </c>
    </row>
    <row r="143" spans="1:6" x14ac:dyDescent="0.25">
      <c r="A143" t="s">
        <v>21</v>
      </c>
      <c r="B143" t="s">
        <v>22</v>
      </c>
      <c r="C143" s="1">
        <v>11</v>
      </c>
      <c r="D143" s="1">
        <v>12</v>
      </c>
      <c r="E143" s="1">
        <v>1000</v>
      </c>
      <c r="F143" s="79">
        <v>0</v>
      </c>
    </row>
    <row r="144" spans="1:6" x14ac:dyDescent="0.25">
      <c r="A144" t="s">
        <v>23</v>
      </c>
      <c r="B144" t="s">
        <v>24</v>
      </c>
      <c r="C144" s="1">
        <v>1900</v>
      </c>
      <c r="D144" s="1">
        <v>330</v>
      </c>
      <c r="E144" s="1">
        <v>2000</v>
      </c>
      <c r="F144" s="79">
        <v>0</v>
      </c>
    </row>
    <row r="145" spans="1:6" x14ac:dyDescent="0.25">
      <c r="A145" t="s">
        <v>29</v>
      </c>
      <c r="B145" t="s">
        <v>30</v>
      </c>
      <c r="C145" s="1">
        <v>12</v>
      </c>
      <c r="D145" s="1">
        <v>0</v>
      </c>
      <c r="E145" s="1">
        <v>0</v>
      </c>
      <c r="F145" s="79">
        <v>0</v>
      </c>
    </row>
    <row r="146" spans="1:6" x14ac:dyDescent="0.25">
      <c r="A146" t="s">
        <v>98</v>
      </c>
      <c r="B146" t="s">
        <v>99</v>
      </c>
      <c r="C146" s="1">
        <v>0</v>
      </c>
      <c r="D146" s="1">
        <v>0</v>
      </c>
      <c r="E146" s="1">
        <v>2000</v>
      </c>
      <c r="F146" s="79">
        <v>0</v>
      </c>
    </row>
    <row r="147" spans="1:6" x14ac:dyDescent="0.25">
      <c r="A147" t="s">
        <v>43</v>
      </c>
      <c r="B147" t="s">
        <v>44</v>
      </c>
      <c r="C147" s="1">
        <v>0</v>
      </c>
      <c r="D147" s="1">
        <v>62</v>
      </c>
      <c r="E147" s="1">
        <v>0</v>
      </c>
      <c r="F147" s="79">
        <v>0</v>
      </c>
    </row>
    <row r="148" spans="1:6" x14ac:dyDescent="0.25">
      <c r="A148" t="s">
        <v>53</v>
      </c>
      <c r="B148" t="s">
        <v>54</v>
      </c>
      <c r="C148" s="1">
        <v>440645</v>
      </c>
      <c r="D148" s="1">
        <v>0</v>
      </c>
      <c r="E148" s="1">
        <v>0</v>
      </c>
      <c r="F148" s="79">
        <v>0</v>
      </c>
    </row>
    <row r="149" spans="1:6" x14ac:dyDescent="0.25">
      <c r="A149" t="s">
        <v>102</v>
      </c>
      <c r="B149" t="s">
        <v>103</v>
      </c>
      <c r="C149" s="1">
        <v>40373</v>
      </c>
      <c r="D149" s="1">
        <v>0</v>
      </c>
      <c r="E149" s="1">
        <v>0</v>
      </c>
      <c r="F149" s="79">
        <v>0</v>
      </c>
    </row>
    <row r="150" spans="1:6" x14ac:dyDescent="0.25">
      <c r="A150" t="s">
        <v>67</v>
      </c>
      <c r="B150" t="s">
        <v>68</v>
      </c>
      <c r="C150" s="1">
        <v>0</v>
      </c>
      <c r="D150" s="1">
        <v>-62</v>
      </c>
      <c r="E150" s="1">
        <v>0</v>
      </c>
      <c r="F150" s="79">
        <v>0</v>
      </c>
    </row>
    <row r="151" spans="1:6" x14ac:dyDescent="0.25">
      <c r="A151" t="s">
        <v>73</v>
      </c>
      <c r="B151" t="s">
        <v>74</v>
      </c>
      <c r="C151" s="1">
        <v>-474160</v>
      </c>
      <c r="D151" s="1">
        <v>0</v>
      </c>
      <c r="E151" s="1">
        <v>0</v>
      </c>
      <c r="F151" s="79">
        <v>0</v>
      </c>
    </row>
    <row r="152" spans="1:6" x14ac:dyDescent="0.25">
      <c r="A152" t="s">
        <v>75</v>
      </c>
      <c r="B152" t="s">
        <v>76</v>
      </c>
      <c r="C152" s="1">
        <v>-2126</v>
      </c>
      <c r="D152" s="1">
        <v>0</v>
      </c>
      <c r="E152" s="1">
        <v>-3000</v>
      </c>
      <c r="F152" s="79">
        <v>0</v>
      </c>
    </row>
    <row r="153" spans="1:6" x14ac:dyDescent="0.25">
      <c r="A153" t="s">
        <v>77</v>
      </c>
      <c r="B153" t="s">
        <v>78</v>
      </c>
      <c r="C153" s="1">
        <v>-2392</v>
      </c>
      <c r="D153" s="1">
        <v>0</v>
      </c>
      <c r="E153" s="1">
        <v>-3000</v>
      </c>
      <c r="F153" s="79">
        <v>0</v>
      </c>
    </row>
    <row r="154" spans="1:6" x14ac:dyDescent="0.25">
      <c r="A154" t="s">
        <v>81</v>
      </c>
      <c r="B154" t="s">
        <v>82</v>
      </c>
      <c r="C154" s="1">
        <v>-2550</v>
      </c>
      <c r="D154" s="1">
        <v>0</v>
      </c>
      <c r="E154" s="1">
        <v>-1000</v>
      </c>
      <c r="F154" s="79">
        <v>0</v>
      </c>
    </row>
    <row r="155" spans="1:6" x14ac:dyDescent="0.25">
      <c r="A155" t="s">
        <v>83</v>
      </c>
      <c r="B155" t="s">
        <v>84</v>
      </c>
      <c r="C155" s="1">
        <v>-2230</v>
      </c>
      <c r="D155" s="1">
        <v>0</v>
      </c>
      <c r="E155" s="1">
        <v>-1500</v>
      </c>
      <c r="F155" s="79">
        <v>0</v>
      </c>
    </row>
  </sheetData>
  <pageMargins left="0.7" right="0.7" top="0.75" bottom="0.75" header="0.3" footer="0.3"/>
  <pageSetup paperSize="9" orientation="portrait" r:id="rId1"/>
  <headerFooter>
    <oddFooter>&amp;L&amp;1#&amp;"Calibri"&amp;8&amp;K000000Sensitivity: Internal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13F1D-E86A-428F-841C-82547273FFF2}">
  <dimension ref="A1:H33"/>
  <sheetViews>
    <sheetView zoomScaleNormal="100" workbookViewId="0">
      <selection activeCell="I24" sqref="I24"/>
    </sheetView>
  </sheetViews>
  <sheetFormatPr defaultColWidth="8.85546875" defaultRowHeight="15" x14ac:dyDescent="0.25"/>
  <cols>
    <col min="1" max="1" width="6" bestFit="1" customWidth="1"/>
    <col min="2" max="2" width="49.7109375" bestFit="1" customWidth="1"/>
    <col min="3" max="3" width="18" style="12" bestFit="1" customWidth="1"/>
    <col min="4" max="4" width="16" style="7" customWidth="1"/>
    <col min="5" max="5" width="13.140625" style="7" bestFit="1" customWidth="1"/>
    <col min="6" max="6" width="16.42578125" style="7" bestFit="1" customWidth="1"/>
    <col min="7" max="7" width="14.7109375" bestFit="1" customWidth="1"/>
  </cols>
  <sheetData>
    <row r="1" spans="1:7" ht="42.75" customHeight="1" x14ac:dyDescent="0.3">
      <c r="A1" s="102" t="s">
        <v>155</v>
      </c>
      <c r="B1" s="102"/>
      <c r="C1" s="102"/>
      <c r="D1" s="102"/>
      <c r="E1" s="102"/>
      <c r="F1" s="102"/>
      <c r="G1" s="102"/>
    </row>
    <row r="2" spans="1:7" ht="15.75" thickBot="1" x14ac:dyDescent="0.3">
      <c r="C2" s="15" t="s">
        <v>189</v>
      </c>
      <c r="D2" s="14" t="s">
        <v>160</v>
      </c>
      <c r="E2" s="17" t="s">
        <v>131</v>
      </c>
      <c r="F2" s="17" t="s">
        <v>132</v>
      </c>
      <c r="G2" s="17" t="s">
        <v>159</v>
      </c>
    </row>
    <row r="3" spans="1:7" ht="15.75" x14ac:dyDescent="0.25">
      <c r="B3" s="36" t="s">
        <v>118</v>
      </c>
      <c r="G3" s="7"/>
    </row>
    <row r="4" spans="1:7" x14ac:dyDescent="0.25">
      <c r="A4" t="s">
        <v>57</v>
      </c>
      <c r="B4" t="s">
        <v>58</v>
      </c>
      <c r="C4" s="34">
        <f>VLOOKUP(A4,'Regnskap 04.12.19'!$A$103:$F$119,4,FALSE)</f>
        <v>0</v>
      </c>
      <c r="D4" s="34">
        <v>-60000</v>
      </c>
      <c r="E4" s="34">
        <v>-60000</v>
      </c>
      <c r="F4" s="34">
        <v>-60496</v>
      </c>
      <c r="G4" s="34">
        <f>VLOOKUP(A4,'Regnskap 04.12.19'!$A$103:$F$119,6,FALSE)</f>
        <v>0</v>
      </c>
    </row>
    <row r="5" spans="1:7" x14ac:dyDescent="0.25">
      <c r="A5" t="s">
        <v>67</v>
      </c>
      <c r="B5" t="s">
        <v>68</v>
      </c>
      <c r="C5" s="34">
        <f>VLOOKUP(A5,'Regnskap 04.12.19'!$A$103:$F$119,4,FALSE)</f>
        <v>-8261</v>
      </c>
      <c r="D5" s="34">
        <v>0</v>
      </c>
      <c r="E5" s="34">
        <v>8261</v>
      </c>
      <c r="F5" s="34">
        <v>0</v>
      </c>
      <c r="G5" s="34">
        <f>VLOOKUP(A5,'Regnskap 04.12.19'!$A$103:$F$119,6,FALSE)</f>
        <v>0</v>
      </c>
    </row>
    <row r="6" spans="1:7" x14ac:dyDescent="0.25">
      <c r="A6" t="s">
        <v>81</v>
      </c>
      <c r="B6" t="s">
        <v>82</v>
      </c>
      <c r="C6" s="34">
        <f>VLOOKUP(A6,'Regnskap 04.12.19'!$A$103:$F$119,4,FALSE)</f>
        <v>-62739</v>
      </c>
      <c r="D6" s="34">
        <v>0</v>
      </c>
      <c r="E6" s="34">
        <v>56684</v>
      </c>
      <c r="F6" s="34">
        <v>0</v>
      </c>
      <c r="G6" s="34">
        <f>VLOOKUP(A6,'Regnskap 04.12.19'!$A$103:$F$119,6,FALSE)</f>
        <v>-60000</v>
      </c>
    </row>
    <row r="7" spans="1:7" x14ac:dyDescent="0.25">
      <c r="A7" t="s">
        <v>87</v>
      </c>
      <c r="B7" t="s">
        <v>88</v>
      </c>
      <c r="C7" s="34">
        <f>VLOOKUP(A7,'Regnskap 04.12.19'!$A$103:$F$119,4,FALSE)</f>
        <v>-6000</v>
      </c>
      <c r="D7" s="34">
        <v>-6000</v>
      </c>
      <c r="E7" s="34">
        <v>0</v>
      </c>
      <c r="F7" s="34">
        <v>-6793</v>
      </c>
      <c r="G7" s="34">
        <f>VLOOKUP(A7,'Regnskap 04.12.19'!$A$103:$F$119,6,FALSE)</f>
        <v>-6000</v>
      </c>
    </row>
    <row r="8" spans="1:7" x14ac:dyDescent="0.25">
      <c r="A8" s="4"/>
      <c r="B8" s="19"/>
      <c r="C8" s="34"/>
      <c r="D8" s="63"/>
      <c r="E8" s="63"/>
      <c r="F8" s="63"/>
      <c r="G8" s="63"/>
    </row>
    <row r="9" spans="1:7" x14ac:dyDescent="0.25">
      <c r="A9" s="4"/>
      <c r="B9" s="14"/>
      <c r="C9" s="34"/>
      <c r="D9" s="67"/>
      <c r="E9" s="67"/>
      <c r="F9" s="67"/>
      <c r="G9" s="67"/>
    </row>
    <row r="10" spans="1:7" x14ac:dyDescent="0.25">
      <c r="A10" s="4"/>
      <c r="B10" s="20" t="s">
        <v>134</v>
      </c>
      <c r="C10" s="68">
        <f>SUM(C3:C9)</f>
        <v>-77000</v>
      </c>
      <c r="D10" s="68">
        <f>SUM(D3:D9)</f>
        <v>-66000</v>
      </c>
      <c r="E10" s="68">
        <f>SUM(E3:E9)</f>
        <v>4945</v>
      </c>
      <c r="F10" s="68">
        <f>SUM(F3:F9)</f>
        <v>-67289</v>
      </c>
      <c r="G10" s="68">
        <f>SUM(G3:G9)</f>
        <v>-66000</v>
      </c>
    </row>
    <row r="11" spans="1:7" x14ac:dyDescent="0.25">
      <c r="C11" s="63"/>
      <c r="D11" s="66"/>
      <c r="E11" s="66"/>
      <c r="F11" s="66"/>
      <c r="G11" s="66"/>
    </row>
    <row r="12" spans="1:7" ht="15.75" x14ac:dyDescent="0.25">
      <c r="B12" s="36" t="s">
        <v>133</v>
      </c>
      <c r="C12" s="63"/>
      <c r="D12" s="66"/>
      <c r="E12" s="66"/>
      <c r="F12" s="66"/>
      <c r="G12" s="66"/>
    </row>
    <row r="13" spans="1:7" x14ac:dyDescent="0.25">
      <c r="A13" t="s">
        <v>13</v>
      </c>
      <c r="B13" t="s">
        <v>14</v>
      </c>
      <c r="C13" s="34">
        <f>VLOOKUP(A13,'Regnskap 04.12.19'!$A$103:$F$119,4,FALSE)</f>
        <v>130</v>
      </c>
      <c r="D13" s="34">
        <v>1500</v>
      </c>
      <c r="E13" s="34">
        <v>1370</v>
      </c>
      <c r="F13" s="34">
        <v>761</v>
      </c>
      <c r="G13" s="34">
        <f>VLOOKUP(A13,'Regnskap 04.12.19'!$A$103:$F$119,6,FALSE)</f>
        <v>1000</v>
      </c>
    </row>
    <row r="14" spans="1:7" x14ac:dyDescent="0.25">
      <c r="A14" t="s">
        <v>110</v>
      </c>
      <c r="B14" t="s">
        <v>111</v>
      </c>
      <c r="C14" s="34">
        <f>VLOOKUP(A14,'Regnskap 04.12.19'!$A$103:$F$119,4,FALSE)</f>
        <v>1124</v>
      </c>
      <c r="D14" s="34">
        <v>1000</v>
      </c>
      <c r="E14" s="34">
        <v>-124</v>
      </c>
      <c r="F14" s="34">
        <v>281</v>
      </c>
      <c r="G14" s="34">
        <f>VLOOKUP(A14,'Regnskap 04.12.19'!$A$103:$F$119,6,FALSE)</f>
        <v>1000</v>
      </c>
    </row>
    <row r="15" spans="1:7" x14ac:dyDescent="0.25">
      <c r="A15" t="s">
        <v>19</v>
      </c>
      <c r="B15" t="s">
        <v>20</v>
      </c>
      <c r="C15" s="34">
        <f>VLOOKUP(A15,'Regnskap 04.12.19'!$A$103:$F$119,4,FALSE)</f>
        <v>1034</v>
      </c>
      <c r="D15" s="34">
        <v>2500</v>
      </c>
      <c r="E15" s="34">
        <v>1466</v>
      </c>
      <c r="F15" s="34">
        <v>3072</v>
      </c>
      <c r="G15" s="34">
        <f>VLOOKUP(A15,'Regnskap 04.12.19'!$A$103:$F$119,6,FALSE)</f>
        <v>2500</v>
      </c>
    </row>
    <row r="16" spans="1:7" x14ac:dyDescent="0.25">
      <c r="A16" t="s">
        <v>21</v>
      </c>
      <c r="B16" t="s">
        <v>22</v>
      </c>
      <c r="C16" s="34">
        <f>VLOOKUP(A16,'Regnskap 04.12.19'!$A$103:$F$119,4,FALSE)</f>
        <v>5167</v>
      </c>
      <c r="D16" s="34">
        <v>0</v>
      </c>
      <c r="E16" s="34">
        <v>-5167</v>
      </c>
      <c r="F16" s="34">
        <v>0</v>
      </c>
      <c r="G16" s="34">
        <f>VLOOKUP(A16,'Regnskap 04.12.19'!$A$103:$F$119,6,FALSE)</f>
        <v>0</v>
      </c>
    </row>
    <row r="17" spans="1:8" x14ac:dyDescent="0.25">
      <c r="A17" t="s">
        <v>23</v>
      </c>
      <c r="B17" t="s">
        <v>24</v>
      </c>
      <c r="C17" s="34">
        <f>VLOOKUP(A17,'Regnskap 04.12.19'!$A$103:$F$119,4,FALSE)</f>
        <v>34139</v>
      </c>
      <c r="D17" s="34">
        <v>42500</v>
      </c>
      <c r="E17" s="34">
        <v>8361</v>
      </c>
      <c r="F17" s="34">
        <v>47280</v>
      </c>
      <c r="G17" s="34">
        <f>VLOOKUP(A17,'Regnskap 04.12.19'!$A$103:$F$119,6,FALSE)</f>
        <v>45000</v>
      </c>
    </row>
    <row r="18" spans="1:8" x14ac:dyDescent="0.25">
      <c r="A18" t="s">
        <v>25</v>
      </c>
      <c r="B18" t="s">
        <v>26</v>
      </c>
      <c r="C18" s="34">
        <f>VLOOKUP(A18,'Regnskap 04.12.19'!$A$103:$F$119,4,FALSE)</f>
        <v>8247</v>
      </c>
      <c r="D18" s="34">
        <v>5500</v>
      </c>
      <c r="E18" s="34">
        <v>-2747</v>
      </c>
      <c r="F18" s="34">
        <v>5796</v>
      </c>
      <c r="G18" s="34">
        <f>VLOOKUP(A18,'Regnskap 04.12.19'!$A$103:$F$119,6,FALSE)</f>
        <v>5000</v>
      </c>
    </row>
    <row r="19" spans="1:8" x14ac:dyDescent="0.25">
      <c r="A19" t="s">
        <v>27</v>
      </c>
      <c r="B19" t="s">
        <v>28</v>
      </c>
      <c r="C19" s="34">
        <f>VLOOKUP(A19,'Regnskap 04.12.19'!$A$103:$F$119,4,FALSE)</f>
        <v>0</v>
      </c>
      <c r="D19" s="34">
        <v>1000</v>
      </c>
      <c r="E19" s="34">
        <v>1000</v>
      </c>
      <c r="F19" s="34">
        <v>1000</v>
      </c>
      <c r="G19" s="34">
        <f>VLOOKUP(A19,'Regnskap 04.12.19'!$A$103:$F$119,6,FALSE)</f>
        <v>1000</v>
      </c>
    </row>
    <row r="20" spans="1:8" x14ac:dyDescent="0.25">
      <c r="A20" t="s">
        <v>100</v>
      </c>
      <c r="B20" t="s">
        <v>101</v>
      </c>
      <c r="C20" s="34">
        <f>VLOOKUP(A20,'Regnskap 04.12.19'!$A$103:$F$119,4,FALSE)</f>
        <v>6000</v>
      </c>
      <c r="D20" s="34">
        <v>7500</v>
      </c>
      <c r="E20" s="34">
        <v>1500</v>
      </c>
      <c r="F20" s="34">
        <v>7280</v>
      </c>
      <c r="G20" s="34">
        <f>VLOOKUP(A20,'Regnskap 04.12.19'!$A$103:$F$119,6,FALSE)</f>
        <v>7500</v>
      </c>
    </row>
    <row r="21" spans="1:8" x14ac:dyDescent="0.25">
      <c r="A21" t="s">
        <v>33</v>
      </c>
      <c r="B21" t="s">
        <v>34</v>
      </c>
      <c r="C21" s="34">
        <f>VLOOKUP(A21,'Regnskap 04.12.19'!$A$103:$F$119,4,FALSE)</f>
        <v>16</v>
      </c>
      <c r="D21" s="34">
        <v>0</v>
      </c>
      <c r="E21" s="34">
        <v>-16</v>
      </c>
      <c r="F21" s="34">
        <v>20</v>
      </c>
      <c r="G21" s="34">
        <f>VLOOKUP(A21,'Regnskap 04.12.19'!$A$103:$F$119,6,FALSE)</f>
        <v>0</v>
      </c>
    </row>
    <row r="22" spans="1:8" x14ac:dyDescent="0.25">
      <c r="A22" t="s">
        <v>91</v>
      </c>
      <c r="B22" t="s">
        <v>92</v>
      </c>
      <c r="C22" s="34">
        <f>VLOOKUP(A22,'Regnskap 04.12.19'!$A$103:$F$119,4,FALSE)</f>
        <v>1725</v>
      </c>
      <c r="D22" s="34">
        <v>0</v>
      </c>
      <c r="E22" s="34">
        <v>-1725</v>
      </c>
      <c r="F22" s="34">
        <v>0</v>
      </c>
      <c r="G22" s="34">
        <f>VLOOKUP(A22,'Regnskap 04.12.19'!$A$103:$F$119,6,FALSE)</f>
        <v>0</v>
      </c>
    </row>
    <row r="23" spans="1:8" x14ac:dyDescent="0.25">
      <c r="A23" t="s">
        <v>39</v>
      </c>
      <c r="B23" t="s">
        <v>40</v>
      </c>
      <c r="C23" s="34">
        <f>VLOOKUP(A23,'Regnskap 04.12.19'!$A$103:$F$119,4,FALSE)</f>
        <v>0</v>
      </c>
      <c r="D23" s="34">
        <v>2500</v>
      </c>
      <c r="E23" s="34">
        <v>2500</v>
      </c>
      <c r="F23" s="34">
        <v>0</v>
      </c>
      <c r="G23" s="34">
        <f>VLOOKUP(A23,'Regnskap 04.12.19'!$A$103:$F$119,6,FALSE)</f>
        <v>1000</v>
      </c>
    </row>
    <row r="24" spans="1:8" x14ac:dyDescent="0.25">
      <c r="A24" t="s">
        <v>43</v>
      </c>
      <c r="B24" t="s">
        <v>44</v>
      </c>
      <c r="C24" s="34">
        <f>VLOOKUP(A24,'Regnskap 04.12.19'!$A$103:$F$119,4,FALSE)</f>
        <v>8261</v>
      </c>
      <c r="D24" s="34">
        <v>0</v>
      </c>
      <c r="E24" s="34">
        <v>-8261</v>
      </c>
      <c r="F24" s="34">
        <v>0</v>
      </c>
      <c r="G24" s="34">
        <f>VLOOKUP(A24,'Regnskap 04.12.19'!$A$103:$F$119,6,FALSE)</f>
        <v>0</v>
      </c>
    </row>
    <row r="25" spans="1:8" x14ac:dyDescent="0.25">
      <c r="A25" t="s">
        <v>51</v>
      </c>
      <c r="B25" t="s">
        <v>52</v>
      </c>
      <c r="C25" s="34">
        <f>VLOOKUP(A25,'Regnskap 04.12.19'!$A$103:$F$119,4,FALSE)</f>
        <v>3450</v>
      </c>
      <c r="D25" s="34">
        <v>2000</v>
      </c>
      <c r="E25" s="34">
        <v>-1450</v>
      </c>
      <c r="F25" s="34">
        <v>1800</v>
      </c>
      <c r="G25" s="34">
        <f>VLOOKUP(A25,'Regnskap 04.12.19'!$A$103:$F$119,6,FALSE)</f>
        <v>2000</v>
      </c>
    </row>
    <row r="26" spans="1:8" x14ac:dyDescent="0.25">
      <c r="C26" s="63"/>
      <c r="D26" s="66"/>
      <c r="E26" s="66"/>
      <c r="F26" s="66"/>
      <c r="G26" s="34"/>
    </row>
    <row r="27" spans="1:8" x14ac:dyDescent="0.25">
      <c r="B27" s="14"/>
      <c r="C27" s="67"/>
      <c r="D27" s="67"/>
      <c r="E27" s="67"/>
      <c r="F27" s="67"/>
      <c r="G27" s="34"/>
    </row>
    <row r="28" spans="1:8" x14ac:dyDescent="0.25">
      <c r="B28" s="18" t="s">
        <v>135</v>
      </c>
      <c r="C28" s="68">
        <f>SUM(C13:C27)</f>
        <v>69293</v>
      </c>
      <c r="D28" s="68">
        <f>SUM(D13:D27)</f>
        <v>66000</v>
      </c>
      <c r="E28" s="68">
        <f>SUM(E13:E27)</f>
        <v>-3293</v>
      </c>
      <c r="F28" s="68">
        <f>SUM(F13:F27)</f>
        <v>67290</v>
      </c>
      <c r="G28" s="68">
        <f>SUM(G13:G27)</f>
        <v>66000</v>
      </c>
    </row>
    <row r="29" spans="1:8" x14ac:dyDescent="0.25">
      <c r="C29" s="63"/>
      <c r="D29" s="66"/>
      <c r="E29" s="66"/>
      <c r="F29" s="66"/>
      <c r="G29" s="66"/>
    </row>
    <row r="30" spans="1:8" ht="15.75" thickBot="1" x14ac:dyDescent="0.3">
      <c r="B30" s="21" t="s">
        <v>137</v>
      </c>
      <c r="C30" s="65">
        <f>C10+C28</f>
        <v>-7707</v>
      </c>
      <c r="D30" s="69">
        <f>D10+D28</f>
        <v>0</v>
      </c>
      <c r="E30" s="69">
        <f>E10+E28</f>
        <v>1652</v>
      </c>
      <c r="F30" s="69">
        <f>F10+F28</f>
        <v>1</v>
      </c>
      <c r="G30" s="69">
        <f>G10+G28</f>
        <v>0</v>
      </c>
    </row>
    <row r="31" spans="1:8" s="7" customFormat="1" ht="15.75" thickTop="1" x14ac:dyDescent="0.25">
      <c r="A31"/>
      <c r="B31"/>
      <c r="C31" s="63"/>
      <c r="D31" s="66"/>
      <c r="E31" s="66"/>
      <c r="F31" s="66"/>
      <c r="G31" s="34"/>
      <c r="H31"/>
    </row>
    <row r="33" spans="1:8" s="7" customFormat="1" x14ac:dyDescent="0.25">
      <c r="A33"/>
      <c r="B33"/>
      <c r="C33" s="25"/>
      <c r="G33"/>
      <c r="H33"/>
    </row>
  </sheetData>
  <mergeCells count="1">
    <mergeCell ref="A1:G1"/>
  </mergeCells>
  <pageMargins left="0.7" right="0.7" top="0.75" bottom="0.75" header="0.3" footer="0.3"/>
  <pageSetup paperSize="9" orientation="portrait" r:id="rId1"/>
  <headerFooter>
    <oddFooter>&amp;L&amp;1#&amp;"Calibri"&amp;8&amp;K000000Sensitivity: Internal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E75EE-B257-451C-99A1-6859B7D24063}">
  <dimension ref="A1:G8"/>
  <sheetViews>
    <sheetView zoomScale="106" workbookViewId="0">
      <selection activeCell="D2" sqref="D2"/>
    </sheetView>
  </sheetViews>
  <sheetFormatPr defaultColWidth="8.85546875" defaultRowHeight="15" x14ac:dyDescent="0.25"/>
  <cols>
    <col min="1" max="1" width="6" bestFit="1" customWidth="1"/>
    <col min="2" max="2" width="49.7109375" bestFit="1" customWidth="1"/>
    <col min="3" max="3" width="11" style="12" bestFit="1" customWidth="1"/>
    <col min="4" max="4" width="16" style="7" customWidth="1"/>
    <col min="5" max="5" width="13.140625" style="7" bestFit="1" customWidth="1"/>
    <col min="6" max="6" width="16.42578125" style="7" bestFit="1" customWidth="1"/>
    <col min="7" max="7" width="14.7109375" bestFit="1" customWidth="1"/>
  </cols>
  <sheetData>
    <row r="1" spans="1:7" ht="42.75" customHeight="1" x14ac:dyDescent="0.3">
      <c r="A1" s="102" t="s">
        <v>154</v>
      </c>
      <c r="B1" s="102"/>
      <c r="C1" s="102"/>
      <c r="D1" s="102"/>
      <c r="E1" s="102"/>
      <c r="F1" s="102"/>
      <c r="G1" s="102"/>
    </row>
    <row r="2" spans="1:7" ht="18" thickBot="1" x14ac:dyDescent="0.35">
      <c r="B2" s="13" t="s">
        <v>118</v>
      </c>
      <c r="C2" s="15" t="s">
        <v>130</v>
      </c>
      <c r="D2" s="14" t="s">
        <v>160</v>
      </c>
      <c r="E2" s="17" t="s">
        <v>131</v>
      </c>
      <c r="F2" s="17" t="s">
        <v>132</v>
      </c>
      <c r="G2" s="17" t="s">
        <v>159</v>
      </c>
    </row>
    <row r="3" spans="1:7" ht="15.75" thickTop="1" x14ac:dyDescent="0.25">
      <c r="B3" s="14"/>
      <c r="G3" s="7"/>
    </row>
    <row r="4" spans="1:7" x14ac:dyDescent="0.25">
      <c r="A4" t="s">
        <v>102</v>
      </c>
      <c r="B4" t="s">
        <v>103</v>
      </c>
      <c r="C4" s="1">
        <v>0</v>
      </c>
      <c r="D4" s="1">
        <v>0</v>
      </c>
      <c r="E4" s="1">
        <v>0</v>
      </c>
      <c r="F4" s="1">
        <v>11725</v>
      </c>
      <c r="G4" s="1"/>
    </row>
    <row r="5" spans="1:7" x14ac:dyDescent="0.25">
      <c r="A5" t="s">
        <v>73</v>
      </c>
      <c r="B5" t="s">
        <v>74</v>
      </c>
      <c r="C5" s="1">
        <v>0</v>
      </c>
      <c r="D5" s="1">
        <v>0</v>
      </c>
      <c r="E5" s="1">
        <v>0</v>
      </c>
      <c r="F5" s="1">
        <v>-11705</v>
      </c>
      <c r="G5" s="1"/>
    </row>
    <row r="6" spans="1:7" x14ac:dyDescent="0.25">
      <c r="A6" t="s">
        <v>83</v>
      </c>
      <c r="B6" t="s">
        <v>84</v>
      </c>
      <c r="C6" s="59">
        <v>0</v>
      </c>
      <c r="D6" s="59">
        <v>0</v>
      </c>
      <c r="E6" s="59">
        <v>0</v>
      </c>
      <c r="F6" s="59">
        <v>-20</v>
      </c>
      <c r="G6" s="59"/>
    </row>
    <row r="7" spans="1:7" x14ac:dyDescent="0.25">
      <c r="A7" s="4"/>
      <c r="B7" s="14"/>
      <c r="C7" s="26">
        <f>SUM(C4:C6)</f>
        <v>0</v>
      </c>
      <c r="D7" s="26">
        <f t="shared" ref="D7:F7" si="0">SUM(D4:D6)</f>
        <v>0</v>
      </c>
      <c r="E7" s="26">
        <f t="shared" si="0"/>
        <v>0</v>
      </c>
      <c r="F7" s="26">
        <f t="shared" si="0"/>
        <v>0</v>
      </c>
      <c r="G7" s="26">
        <f t="shared" ref="G7" si="1">SUM(G4:G6)</f>
        <v>0</v>
      </c>
    </row>
    <row r="8" spans="1:7" s="7" customFormat="1" x14ac:dyDescent="0.25">
      <c r="A8"/>
      <c r="B8"/>
      <c r="C8" s="25"/>
      <c r="G8"/>
    </row>
  </sheetData>
  <mergeCells count="1">
    <mergeCell ref="A1:G1"/>
  </mergeCells>
  <pageMargins left="0.7" right="0.7" top="0.75" bottom="0.75" header="0.3" footer="0.3"/>
  <pageSetup paperSize="9" orientation="portrait" r:id="rId1"/>
  <headerFooter>
    <oddFooter>&amp;L&amp;1#&amp;"Calibri"&amp;8&amp;K000000Sensitivity: Internal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5049B-6B68-4BB9-A586-3558C69D4136}">
  <dimension ref="A1:G26"/>
  <sheetViews>
    <sheetView zoomScale="106" workbookViewId="0">
      <selection activeCell="C7" sqref="C7"/>
    </sheetView>
  </sheetViews>
  <sheetFormatPr defaultColWidth="8.85546875" defaultRowHeight="15" x14ac:dyDescent="0.25"/>
  <cols>
    <col min="1" max="1" width="6" bestFit="1" customWidth="1"/>
    <col min="2" max="2" width="49.7109375" bestFit="1" customWidth="1"/>
    <col min="3" max="3" width="11" style="12" bestFit="1" customWidth="1"/>
    <col min="4" max="4" width="16" style="7" customWidth="1"/>
    <col min="5" max="5" width="13.140625" style="7" bestFit="1" customWidth="1"/>
    <col min="6" max="6" width="16.42578125" style="7" bestFit="1" customWidth="1"/>
    <col min="7" max="7" width="14.7109375" bestFit="1" customWidth="1"/>
  </cols>
  <sheetData>
    <row r="1" spans="1:7" ht="42.75" customHeight="1" x14ac:dyDescent="0.3">
      <c r="A1" s="102" t="s">
        <v>153</v>
      </c>
      <c r="B1" s="102"/>
      <c r="C1" s="102"/>
      <c r="D1" s="102"/>
      <c r="E1" s="102"/>
      <c r="F1" s="102"/>
      <c r="G1" s="102"/>
    </row>
    <row r="2" spans="1:7" ht="15.75" thickBot="1" x14ac:dyDescent="0.3">
      <c r="C2" s="15" t="s">
        <v>130</v>
      </c>
      <c r="D2" s="14" t="s">
        <v>160</v>
      </c>
      <c r="E2" s="17" t="s">
        <v>131</v>
      </c>
      <c r="F2" s="17" t="s">
        <v>132</v>
      </c>
      <c r="G2" s="17" t="s">
        <v>159</v>
      </c>
    </row>
    <row r="3" spans="1:7" ht="15.75" x14ac:dyDescent="0.25">
      <c r="B3" s="36" t="s">
        <v>118</v>
      </c>
      <c r="C3" s="63"/>
      <c r="D3" s="66"/>
      <c r="E3" s="66"/>
      <c r="F3" s="66"/>
      <c r="G3" s="66"/>
    </row>
    <row r="4" spans="1:7" x14ac:dyDescent="0.25">
      <c r="A4" t="s">
        <v>61</v>
      </c>
      <c r="B4" t="s">
        <v>62</v>
      </c>
      <c r="C4" s="34">
        <v>-6456</v>
      </c>
      <c r="D4" s="34">
        <v>-9000</v>
      </c>
      <c r="E4" s="34">
        <v>-2544</v>
      </c>
      <c r="F4" s="34">
        <v>-7260</v>
      </c>
      <c r="G4" s="34"/>
    </row>
    <row r="5" spans="1:7" x14ac:dyDescent="0.25">
      <c r="A5" t="s">
        <v>67</v>
      </c>
      <c r="B5" t="s">
        <v>68</v>
      </c>
      <c r="C5" s="34">
        <v>-24</v>
      </c>
      <c r="D5" s="34">
        <v>-1500</v>
      </c>
      <c r="E5" s="34">
        <v>-1476</v>
      </c>
      <c r="F5" s="34">
        <v>0</v>
      </c>
      <c r="G5" s="34"/>
    </row>
    <row r="6" spans="1:7" x14ac:dyDescent="0.25">
      <c r="A6" t="s">
        <v>73</v>
      </c>
      <c r="B6" t="s">
        <v>74</v>
      </c>
      <c r="C6" s="34">
        <v>0</v>
      </c>
      <c r="D6" s="34">
        <v>0</v>
      </c>
      <c r="E6" s="34">
        <v>0</v>
      </c>
      <c r="F6" s="34">
        <v>-100184</v>
      </c>
      <c r="G6" s="34"/>
    </row>
    <row r="7" spans="1:7" x14ac:dyDescent="0.25">
      <c r="A7" t="s">
        <v>81</v>
      </c>
      <c r="B7" t="s">
        <v>82</v>
      </c>
      <c r="C7" s="34">
        <v>-20000</v>
      </c>
      <c r="D7" s="34">
        <v>-9000</v>
      </c>
      <c r="E7" s="34">
        <v>11000</v>
      </c>
      <c r="F7" s="34">
        <v>-15000</v>
      </c>
      <c r="G7" s="34"/>
    </row>
    <row r="8" spans="1:7" x14ac:dyDescent="0.25">
      <c r="A8" t="s">
        <v>83</v>
      </c>
      <c r="B8" t="s">
        <v>84</v>
      </c>
      <c r="C8" s="34">
        <v>0</v>
      </c>
      <c r="D8" s="34">
        <v>-1350</v>
      </c>
      <c r="E8" s="34">
        <v>-1350</v>
      </c>
      <c r="F8" s="34">
        <v>-375</v>
      </c>
      <c r="G8" s="34"/>
    </row>
    <row r="9" spans="1:7" x14ac:dyDescent="0.25">
      <c r="A9" s="4"/>
      <c r="B9" s="20" t="s">
        <v>134</v>
      </c>
      <c r="C9" s="68">
        <f>SUM(C3:C8)</f>
        <v>-26480</v>
      </c>
      <c r="D9" s="68">
        <f>SUM(D3:D8)</f>
        <v>-20850</v>
      </c>
      <c r="E9" s="68">
        <f>SUM(E3:E8)</f>
        <v>5630</v>
      </c>
      <c r="F9" s="68">
        <f>SUM(F3:F8)</f>
        <v>-122819</v>
      </c>
      <c r="G9" s="68">
        <f>SUM(G3:G8)</f>
        <v>0</v>
      </c>
    </row>
    <row r="10" spans="1:7" x14ac:dyDescent="0.25">
      <c r="C10" s="63"/>
      <c r="D10" s="66"/>
      <c r="E10" s="66"/>
      <c r="F10" s="66"/>
      <c r="G10" s="66"/>
    </row>
    <row r="11" spans="1:7" ht="15.75" x14ac:dyDescent="0.25">
      <c r="B11" s="36" t="s">
        <v>133</v>
      </c>
      <c r="C11" s="63"/>
      <c r="D11" s="66"/>
      <c r="E11" s="66"/>
      <c r="F11" s="66"/>
      <c r="G11" s="66"/>
    </row>
    <row r="12" spans="1:7" x14ac:dyDescent="0.25">
      <c r="A12" t="s">
        <v>19</v>
      </c>
      <c r="B12" t="s">
        <v>20</v>
      </c>
      <c r="C12" s="34">
        <v>1901</v>
      </c>
      <c r="D12" s="34">
        <v>3000</v>
      </c>
      <c r="E12" s="34">
        <v>1099</v>
      </c>
      <c r="F12" s="34">
        <v>2740</v>
      </c>
      <c r="G12" s="34"/>
    </row>
    <row r="13" spans="1:7" x14ac:dyDescent="0.25">
      <c r="A13" t="s">
        <v>21</v>
      </c>
      <c r="B13" t="s">
        <v>22</v>
      </c>
      <c r="C13" s="34">
        <v>8766</v>
      </c>
      <c r="D13" s="34">
        <v>0</v>
      </c>
      <c r="E13" s="34">
        <v>-8766</v>
      </c>
      <c r="F13" s="34">
        <v>0</v>
      </c>
      <c r="G13" s="34"/>
    </row>
    <row r="14" spans="1:7" x14ac:dyDescent="0.25">
      <c r="A14" t="s">
        <v>23</v>
      </c>
      <c r="B14" t="s">
        <v>24</v>
      </c>
      <c r="C14" s="34">
        <v>0</v>
      </c>
      <c r="D14" s="34">
        <v>8000</v>
      </c>
      <c r="E14" s="34">
        <v>8000</v>
      </c>
      <c r="F14" s="34">
        <v>10758</v>
      </c>
      <c r="G14" s="34"/>
    </row>
    <row r="15" spans="1:7" x14ac:dyDescent="0.25">
      <c r="A15" t="s">
        <v>29</v>
      </c>
      <c r="B15" t="s">
        <v>30</v>
      </c>
      <c r="C15" s="34">
        <v>0</v>
      </c>
      <c r="D15" s="34">
        <v>100</v>
      </c>
      <c r="E15" s="34">
        <v>100</v>
      </c>
      <c r="F15" s="34">
        <v>0</v>
      </c>
      <c r="G15" s="34"/>
    </row>
    <row r="16" spans="1:7" x14ac:dyDescent="0.25">
      <c r="A16" t="s">
        <v>35</v>
      </c>
      <c r="B16" t="s">
        <v>36</v>
      </c>
      <c r="C16" s="34">
        <v>0</v>
      </c>
      <c r="D16" s="34">
        <v>650</v>
      </c>
      <c r="E16" s="34">
        <v>650</v>
      </c>
      <c r="F16" s="34">
        <v>0</v>
      </c>
      <c r="G16" s="34"/>
    </row>
    <row r="17" spans="1:7" x14ac:dyDescent="0.25">
      <c r="A17" t="s">
        <v>91</v>
      </c>
      <c r="B17" t="s">
        <v>92</v>
      </c>
      <c r="C17" s="34">
        <v>0</v>
      </c>
      <c r="D17" s="34">
        <v>2000</v>
      </c>
      <c r="E17" s="34">
        <v>2000</v>
      </c>
      <c r="F17" s="34">
        <v>0</v>
      </c>
      <c r="G17" s="34"/>
    </row>
    <row r="18" spans="1:7" x14ac:dyDescent="0.25">
      <c r="A18" t="s">
        <v>41</v>
      </c>
      <c r="B18" t="s">
        <v>42</v>
      </c>
      <c r="C18" s="34">
        <v>2396</v>
      </c>
      <c r="D18" s="34">
        <v>5600</v>
      </c>
      <c r="E18" s="34">
        <v>3204</v>
      </c>
      <c r="F18" s="34">
        <v>1897</v>
      </c>
      <c r="G18" s="34"/>
    </row>
    <row r="19" spans="1:7" x14ac:dyDescent="0.25">
      <c r="A19" t="s">
        <v>43</v>
      </c>
      <c r="B19" t="s">
        <v>44</v>
      </c>
      <c r="C19" s="34">
        <v>24</v>
      </c>
      <c r="D19" s="34">
        <v>1500</v>
      </c>
      <c r="E19" s="34">
        <v>1476</v>
      </c>
      <c r="F19" s="34">
        <v>0</v>
      </c>
      <c r="G19" s="34"/>
    </row>
    <row r="20" spans="1:7" x14ac:dyDescent="0.25">
      <c r="A20" t="s">
        <v>102</v>
      </c>
      <c r="B20" t="s">
        <v>103</v>
      </c>
      <c r="C20" s="34">
        <v>0</v>
      </c>
      <c r="D20" s="34">
        <v>0</v>
      </c>
      <c r="E20" s="34">
        <v>0</v>
      </c>
      <c r="F20" s="34">
        <v>107424</v>
      </c>
      <c r="G20" s="34"/>
    </row>
    <row r="21" spans="1:7" x14ac:dyDescent="0.25">
      <c r="B21" s="18" t="s">
        <v>135</v>
      </c>
      <c r="C21" s="68">
        <f>SUM(C12:C20)</f>
        <v>13087</v>
      </c>
      <c r="D21" s="68">
        <f>SUM(D12:D20)</f>
        <v>20850</v>
      </c>
      <c r="E21" s="68">
        <f>SUM(E12:E20)</f>
        <v>7763</v>
      </c>
      <c r="F21" s="68">
        <f>SUM(F12:F20)</f>
        <v>122819</v>
      </c>
      <c r="G21" s="68">
        <f>SUM(G12:G20)</f>
        <v>0</v>
      </c>
    </row>
    <row r="22" spans="1:7" x14ac:dyDescent="0.25">
      <c r="C22" s="63"/>
      <c r="D22" s="66"/>
      <c r="E22" s="66"/>
      <c r="F22" s="66"/>
      <c r="G22" s="66"/>
    </row>
    <row r="23" spans="1:7" ht="15.75" thickBot="1" x14ac:dyDescent="0.3">
      <c r="B23" s="21" t="s">
        <v>137</v>
      </c>
      <c r="C23" s="65">
        <f>C9+C21</f>
        <v>-13393</v>
      </c>
      <c r="D23" s="69">
        <f>D9+D21</f>
        <v>0</v>
      </c>
      <c r="E23" s="69">
        <f>E9+E21</f>
        <v>13393</v>
      </c>
      <c r="F23" s="69">
        <f>F9+F21</f>
        <v>0</v>
      </c>
      <c r="G23" s="69">
        <f>G9+G21</f>
        <v>0</v>
      </c>
    </row>
    <row r="24" spans="1:7" s="7" customFormat="1" ht="15.75" thickTop="1" x14ac:dyDescent="0.25">
      <c r="A24"/>
      <c r="B24"/>
      <c r="C24" s="63"/>
      <c r="D24" s="66"/>
      <c r="E24" s="66"/>
      <c r="F24" s="66"/>
      <c r="G24"/>
    </row>
    <row r="26" spans="1:7" s="7" customFormat="1" x14ac:dyDescent="0.25">
      <c r="A26"/>
      <c r="B26"/>
      <c r="C26" s="25"/>
      <c r="G26"/>
    </row>
  </sheetData>
  <mergeCells count="1">
    <mergeCell ref="A1:G1"/>
  </mergeCells>
  <pageMargins left="0.7" right="0.7" top="0.75" bottom="0.75" header="0.3" footer="0.3"/>
  <pageSetup paperSize="9" orientation="portrait" r:id="rId1"/>
  <headerFooter>
    <oddFooter>&amp;L&amp;1#&amp;"Calibri"&amp;8&amp;K000000Sensitivity: Internal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EE597-6A63-46DE-BC71-3B3E02817EED}">
  <dimension ref="A1:G28"/>
  <sheetViews>
    <sheetView zoomScale="106" workbookViewId="0">
      <selection activeCell="I21" sqref="I21"/>
    </sheetView>
  </sheetViews>
  <sheetFormatPr defaultColWidth="8.85546875" defaultRowHeight="15" x14ac:dyDescent="0.25"/>
  <cols>
    <col min="1" max="1" width="6" bestFit="1" customWidth="1"/>
    <col min="2" max="2" width="49.7109375" bestFit="1" customWidth="1"/>
    <col min="3" max="3" width="11" style="12" bestFit="1" customWidth="1"/>
    <col min="4" max="4" width="16" style="7" customWidth="1"/>
    <col min="5" max="5" width="13.140625" style="7" bestFit="1" customWidth="1"/>
    <col min="6" max="6" width="16.42578125" style="7" bestFit="1" customWidth="1"/>
    <col min="7" max="7" width="14.7109375" bestFit="1" customWidth="1"/>
  </cols>
  <sheetData>
    <row r="1" spans="1:7" ht="42.75" customHeight="1" x14ac:dyDescent="0.3">
      <c r="A1" s="102" t="s">
        <v>158</v>
      </c>
      <c r="B1" s="102"/>
      <c r="C1" s="102"/>
      <c r="D1" s="102"/>
      <c r="E1" s="102"/>
      <c r="F1" s="102"/>
      <c r="G1" s="102"/>
    </row>
    <row r="2" spans="1:7" ht="15.75" thickBot="1" x14ac:dyDescent="0.3">
      <c r="C2" s="15" t="s">
        <v>130</v>
      </c>
      <c r="D2" s="14" t="s">
        <v>160</v>
      </c>
      <c r="E2" s="17" t="s">
        <v>131</v>
      </c>
      <c r="F2" s="17" t="s">
        <v>132</v>
      </c>
      <c r="G2" s="17" t="s">
        <v>159</v>
      </c>
    </row>
    <row r="3" spans="1:7" ht="15.75" x14ac:dyDescent="0.25">
      <c r="B3" s="36" t="s">
        <v>118</v>
      </c>
      <c r="C3" s="63"/>
      <c r="D3" s="66"/>
      <c r="E3" s="66"/>
      <c r="F3" s="66"/>
      <c r="G3" s="66"/>
    </row>
    <row r="4" spans="1:7" x14ac:dyDescent="0.25">
      <c r="A4" t="s">
        <v>67</v>
      </c>
      <c r="B4" t="s">
        <v>68</v>
      </c>
      <c r="C4" s="34">
        <v>-62</v>
      </c>
      <c r="D4" s="34">
        <v>0</v>
      </c>
      <c r="E4" s="34">
        <v>62</v>
      </c>
      <c r="F4" s="34">
        <v>0</v>
      </c>
      <c r="G4" s="34">
        <f>VLOOKUP(A4,'BU Budsjett'!$A$7:$F$21,6,FALSE)</f>
        <v>0</v>
      </c>
    </row>
    <row r="5" spans="1:7" x14ac:dyDescent="0.25">
      <c r="A5" t="s">
        <v>73</v>
      </c>
      <c r="B5" t="s">
        <v>74</v>
      </c>
      <c r="C5" s="34">
        <v>0</v>
      </c>
      <c r="D5" s="34">
        <v>0</v>
      </c>
      <c r="E5" s="34">
        <v>0</v>
      </c>
      <c r="F5" s="34">
        <v>-474160</v>
      </c>
      <c r="G5" s="34">
        <f>VLOOKUP(A5,'BU Budsjett'!$A$7:$F$21,6,FALSE)</f>
        <v>0</v>
      </c>
    </row>
    <row r="6" spans="1:7" x14ac:dyDescent="0.25">
      <c r="A6" t="s">
        <v>75</v>
      </c>
      <c r="B6" t="s">
        <v>76</v>
      </c>
      <c r="C6" s="34">
        <v>0</v>
      </c>
      <c r="D6" s="34">
        <v>-3000</v>
      </c>
      <c r="E6" s="34">
        <v>-3000</v>
      </c>
      <c r="F6" s="34">
        <v>-2126</v>
      </c>
      <c r="G6" s="34"/>
    </row>
    <row r="7" spans="1:7" x14ac:dyDescent="0.25">
      <c r="A7" t="s">
        <v>77</v>
      </c>
      <c r="B7" t="s">
        <v>78</v>
      </c>
      <c r="C7" s="34">
        <v>0</v>
      </c>
      <c r="D7" s="34">
        <v>-3000</v>
      </c>
      <c r="E7" s="34">
        <v>-3000</v>
      </c>
      <c r="F7" s="34">
        <v>-2392</v>
      </c>
      <c r="G7" s="34">
        <f>VLOOKUP(A7,'BU Budsjett'!$A$7:$F$21,6,FALSE)</f>
        <v>-3000</v>
      </c>
    </row>
    <row r="8" spans="1:7" x14ac:dyDescent="0.25">
      <c r="A8" t="s">
        <v>81</v>
      </c>
      <c r="B8" t="s">
        <v>82</v>
      </c>
      <c r="C8" s="34">
        <v>0</v>
      </c>
      <c r="D8" s="34">
        <v>-1000</v>
      </c>
      <c r="E8" s="34">
        <v>-1000</v>
      </c>
      <c r="F8" s="34">
        <v>-2550</v>
      </c>
      <c r="G8" s="34">
        <f>VLOOKUP(A8,'BU Budsjett'!$A$7:$F$21,6,FALSE)</f>
        <v>-1000</v>
      </c>
    </row>
    <row r="9" spans="1:7" x14ac:dyDescent="0.25">
      <c r="A9" t="s">
        <v>83</v>
      </c>
      <c r="B9" t="s">
        <v>84</v>
      </c>
      <c r="C9" s="34">
        <v>0</v>
      </c>
      <c r="D9" s="34">
        <v>-1500</v>
      </c>
      <c r="E9" s="34">
        <v>-1500</v>
      </c>
      <c r="F9" s="34">
        <v>-2230</v>
      </c>
      <c r="G9" s="34">
        <f>VLOOKUP(A9,'BU Budsjett'!$A$7:$F$21,6,FALSE)</f>
        <v>-1500</v>
      </c>
    </row>
    <row r="10" spans="1:7" x14ac:dyDescent="0.25">
      <c r="A10" s="89">
        <v>19500</v>
      </c>
      <c r="B10" t="s">
        <v>191</v>
      </c>
      <c r="C10" s="34"/>
      <c r="D10" s="34"/>
      <c r="E10" s="34"/>
      <c r="F10" s="34"/>
      <c r="G10" s="34">
        <f>VLOOKUP(A10,'BU Budsjett'!$A$7:$F$21,6,FALSE)</f>
        <v>-3000</v>
      </c>
    </row>
    <row r="11" spans="1:7" x14ac:dyDescent="0.25">
      <c r="A11" s="4"/>
      <c r="B11" s="20" t="s">
        <v>134</v>
      </c>
      <c r="C11" s="68">
        <f>SUM(C3:C9)</f>
        <v>-62</v>
      </c>
      <c r="D11" s="68">
        <f>SUM(D3:D9)</f>
        <v>-8500</v>
      </c>
      <c r="E11" s="68">
        <f>SUM(E3:E9)</f>
        <v>-8438</v>
      </c>
      <c r="F11" s="68">
        <f>SUM(F3:F9)</f>
        <v>-483458</v>
      </c>
      <c r="G11" s="68">
        <f>SUM(G3:G10)</f>
        <v>-8500</v>
      </c>
    </row>
    <row r="12" spans="1:7" x14ac:dyDescent="0.25">
      <c r="C12" s="63"/>
      <c r="D12" s="66"/>
      <c r="E12" s="66"/>
      <c r="F12" s="66"/>
      <c r="G12" s="66"/>
    </row>
    <row r="13" spans="1:7" ht="15.75" x14ac:dyDescent="0.25">
      <c r="B13" s="36" t="s">
        <v>133</v>
      </c>
      <c r="C13" s="63"/>
      <c r="D13" s="66"/>
      <c r="E13" s="66"/>
      <c r="F13" s="66"/>
      <c r="G13" s="66"/>
    </row>
    <row r="14" spans="1:7" x14ac:dyDescent="0.25">
      <c r="A14" t="s">
        <v>13</v>
      </c>
      <c r="B14" t="s">
        <v>14</v>
      </c>
      <c r="C14" s="34">
        <v>48</v>
      </c>
      <c r="D14" s="34">
        <v>2000</v>
      </c>
      <c r="E14" s="34">
        <v>1952</v>
      </c>
      <c r="F14" s="34">
        <v>208</v>
      </c>
      <c r="G14" s="34">
        <f>VLOOKUP(A14,'BU Budsjett'!$A$7:$F$21,6,FALSE)</f>
        <v>2000</v>
      </c>
    </row>
    <row r="15" spans="1:7" x14ac:dyDescent="0.25">
      <c r="A15" t="s">
        <v>19</v>
      </c>
      <c r="B15" t="s">
        <v>20</v>
      </c>
      <c r="C15" s="34">
        <v>1</v>
      </c>
      <c r="D15" s="34">
        <v>1500</v>
      </c>
      <c r="E15" s="34">
        <v>1499</v>
      </c>
      <c r="F15" s="34">
        <v>309</v>
      </c>
      <c r="G15" s="34">
        <f>VLOOKUP(A15,'BU Budsjett'!$A$7:$F$21,6,FALSE)</f>
        <v>1500</v>
      </c>
    </row>
    <row r="16" spans="1:7" x14ac:dyDescent="0.25">
      <c r="A16" t="s">
        <v>21</v>
      </c>
      <c r="B16" t="s">
        <v>22</v>
      </c>
      <c r="C16" s="34">
        <v>12</v>
      </c>
      <c r="D16" s="34">
        <v>1000</v>
      </c>
      <c r="E16" s="34">
        <v>988</v>
      </c>
      <c r="F16" s="34">
        <v>11</v>
      </c>
      <c r="G16" s="34">
        <f>VLOOKUP(A16,'BU Budsjett'!$A$7:$F$21,6,FALSE)</f>
        <v>1000</v>
      </c>
    </row>
    <row r="17" spans="1:7" x14ac:dyDescent="0.25">
      <c r="A17" t="s">
        <v>23</v>
      </c>
      <c r="B17" t="s">
        <v>24</v>
      </c>
      <c r="C17" s="34">
        <v>330</v>
      </c>
      <c r="D17" s="34">
        <v>2000</v>
      </c>
      <c r="E17" s="34">
        <v>1670</v>
      </c>
      <c r="F17" s="34">
        <v>1900</v>
      </c>
      <c r="G17" s="34">
        <f>VLOOKUP(A17,'BU Budsjett'!$A$7:$F$21,6,FALSE)</f>
        <v>2000</v>
      </c>
    </row>
    <row r="18" spans="1:7" x14ac:dyDescent="0.25">
      <c r="A18" t="s">
        <v>29</v>
      </c>
      <c r="B18" t="s">
        <v>30</v>
      </c>
      <c r="C18" s="34">
        <v>0</v>
      </c>
      <c r="D18" s="34">
        <v>0</v>
      </c>
      <c r="E18" s="34">
        <v>0</v>
      </c>
      <c r="F18" s="34">
        <v>12</v>
      </c>
      <c r="G18" s="34">
        <f>VLOOKUP(A18,'BU Budsjett'!$A$7:$F$21,6,FALSE)</f>
        <v>0</v>
      </c>
    </row>
    <row r="19" spans="1:7" x14ac:dyDescent="0.25">
      <c r="A19" t="s">
        <v>98</v>
      </c>
      <c r="B19" t="s">
        <v>99</v>
      </c>
      <c r="C19" s="34">
        <v>0</v>
      </c>
      <c r="D19" s="34">
        <v>2000</v>
      </c>
      <c r="E19" s="34">
        <v>2000</v>
      </c>
      <c r="F19" s="34">
        <v>0</v>
      </c>
      <c r="G19" s="34">
        <f>VLOOKUP(A19,'BU Budsjett'!$A$7:$F$21,6,FALSE)</f>
        <v>2000</v>
      </c>
    </row>
    <row r="20" spans="1:7" x14ac:dyDescent="0.25">
      <c r="A20" t="s">
        <v>43</v>
      </c>
      <c r="B20" t="s">
        <v>44</v>
      </c>
      <c r="C20" s="34">
        <v>62</v>
      </c>
      <c r="D20" s="34">
        <v>0</v>
      </c>
      <c r="E20" s="34">
        <v>-62</v>
      </c>
      <c r="F20" s="34">
        <v>0</v>
      </c>
      <c r="G20" s="34">
        <f>VLOOKUP(A20,'BU Budsjett'!$A$7:$F$21,6,FALSE)</f>
        <v>0</v>
      </c>
    </row>
    <row r="21" spans="1:7" x14ac:dyDescent="0.25">
      <c r="A21" t="s">
        <v>53</v>
      </c>
      <c r="B21" t="s">
        <v>54</v>
      </c>
      <c r="C21" s="34">
        <v>0</v>
      </c>
      <c r="D21" s="34">
        <v>0</v>
      </c>
      <c r="E21" s="34">
        <v>0</v>
      </c>
      <c r="F21" s="34">
        <v>440645</v>
      </c>
      <c r="G21" s="34">
        <f>VLOOKUP(A21,'BU Budsjett'!$A$7:$F$21,6,FALSE)</f>
        <v>0</v>
      </c>
    </row>
    <row r="22" spans="1:7" x14ac:dyDescent="0.25">
      <c r="A22" t="s">
        <v>102</v>
      </c>
      <c r="B22" t="s">
        <v>103</v>
      </c>
      <c r="C22" s="34">
        <v>0</v>
      </c>
      <c r="D22" s="34">
        <v>0</v>
      </c>
      <c r="E22" s="34">
        <v>0</v>
      </c>
      <c r="F22" s="34">
        <v>40373</v>
      </c>
      <c r="G22" s="34">
        <f>VLOOKUP(A22,'BU Budsjett'!$A$7:$F$21,6,FALSE)</f>
        <v>0</v>
      </c>
    </row>
    <row r="23" spans="1:7" x14ac:dyDescent="0.25">
      <c r="B23" s="18" t="s">
        <v>135</v>
      </c>
      <c r="C23" s="68">
        <f>SUM(C14:C22)</f>
        <v>453</v>
      </c>
      <c r="D23" s="68">
        <f>SUM(D14:D22)</f>
        <v>8500</v>
      </c>
      <c r="E23" s="68">
        <f>SUM(E14:E22)</f>
        <v>8047</v>
      </c>
      <c r="F23" s="68">
        <f>SUM(F14:F22)</f>
        <v>483458</v>
      </c>
      <c r="G23" s="68">
        <f>SUM(G14:G22)</f>
        <v>8500</v>
      </c>
    </row>
    <row r="24" spans="1:7" x14ac:dyDescent="0.25">
      <c r="C24" s="63"/>
      <c r="D24" s="66"/>
      <c r="E24" s="66"/>
      <c r="F24" s="66"/>
      <c r="G24" s="66"/>
    </row>
    <row r="25" spans="1:7" ht="15.75" thickBot="1" x14ac:dyDescent="0.3">
      <c r="B25" s="21" t="s">
        <v>137</v>
      </c>
      <c r="C25" s="65">
        <f>C11+C23</f>
        <v>391</v>
      </c>
      <c r="D25" s="69">
        <f>D11+D23</f>
        <v>0</v>
      </c>
      <c r="E25" s="69">
        <f>E11+E23</f>
        <v>-391</v>
      </c>
      <c r="F25" s="69">
        <f>F11+F23</f>
        <v>0</v>
      </c>
      <c r="G25" s="69">
        <f>G11+G23</f>
        <v>0</v>
      </c>
    </row>
    <row r="26" spans="1:7" s="7" customFormat="1" ht="15.75" thickTop="1" x14ac:dyDescent="0.25">
      <c r="A26"/>
      <c r="B26"/>
      <c r="C26" s="12"/>
      <c r="G26"/>
    </row>
    <row r="28" spans="1:7" s="7" customFormat="1" x14ac:dyDescent="0.25">
      <c r="A28"/>
      <c r="B28"/>
      <c r="C28" s="25"/>
      <c r="G28"/>
    </row>
  </sheetData>
  <mergeCells count="1">
    <mergeCell ref="A1:G1"/>
  </mergeCells>
  <pageMargins left="0.7" right="0.7" top="0.75" bottom="0.75" header="0.3" footer="0.3"/>
  <pageSetup paperSize="9" orientation="portrait" r:id="rId1"/>
  <headerFooter>
    <oddFooter>&amp;L&amp;1#&amp;"Calibri"&amp;8&amp;K000000Sensitivity: Internal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F2DF8-C973-4252-93E0-8D518818B42A}">
  <dimension ref="A2:F21"/>
  <sheetViews>
    <sheetView workbookViewId="0">
      <pane ySplit="2" topLeftCell="A3" activePane="bottomLeft" state="frozen"/>
      <selection pane="bottomLeft" activeCell="A18" sqref="A18:B18"/>
    </sheetView>
  </sheetViews>
  <sheetFormatPr defaultColWidth="9.140625" defaultRowHeight="15" x14ac:dyDescent="0.25"/>
  <cols>
    <col min="1" max="1" width="8" customWidth="1"/>
    <col min="2" max="2" width="37.5703125" customWidth="1"/>
    <col min="3" max="3" width="11" customWidth="1"/>
    <col min="4" max="4" width="11.5703125" customWidth="1"/>
    <col min="5" max="5" width="11.7109375" customWidth="1"/>
    <col min="6" max="6" width="12.7109375" customWidth="1"/>
  </cols>
  <sheetData>
    <row r="2" spans="1:6" ht="42" customHeight="1" x14ac:dyDescent="0.25">
      <c r="A2" t="s">
        <v>167</v>
      </c>
      <c r="B2" t="s">
        <v>168</v>
      </c>
      <c r="C2" s="76" t="s">
        <v>169</v>
      </c>
      <c r="D2" s="76" t="s">
        <v>170</v>
      </c>
      <c r="E2" s="76" t="s">
        <v>160</v>
      </c>
      <c r="F2" s="76" t="s">
        <v>159</v>
      </c>
    </row>
    <row r="4" spans="1:6" x14ac:dyDescent="0.25">
      <c r="C4" s="1"/>
      <c r="D4" s="1"/>
      <c r="E4" s="1"/>
    </row>
    <row r="5" spans="1:6" x14ac:dyDescent="0.25">
      <c r="C5" s="1"/>
      <c r="D5" s="1"/>
      <c r="E5" s="1"/>
    </row>
    <row r="6" spans="1:6" x14ac:dyDescent="0.25">
      <c r="A6" s="77"/>
      <c r="B6" s="77"/>
      <c r="C6" s="78">
        <v>0</v>
      </c>
      <c r="D6" s="78">
        <v>391</v>
      </c>
      <c r="E6" s="78">
        <v>0</v>
      </c>
      <c r="F6" s="75">
        <f>SUM(F7:F21)</f>
        <v>0</v>
      </c>
    </row>
    <row r="7" spans="1:6" x14ac:dyDescent="0.25">
      <c r="A7" t="s">
        <v>13</v>
      </c>
      <c r="B7" t="s">
        <v>14</v>
      </c>
      <c r="C7" s="1">
        <v>208</v>
      </c>
      <c r="D7" s="1">
        <v>48</v>
      </c>
      <c r="E7" s="1">
        <v>2000</v>
      </c>
      <c r="F7" s="79">
        <v>2000</v>
      </c>
    </row>
    <row r="8" spans="1:6" x14ac:dyDescent="0.25">
      <c r="A8" t="s">
        <v>19</v>
      </c>
      <c r="B8" t="s">
        <v>20</v>
      </c>
      <c r="C8" s="1">
        <v>309</v>
      </c>
      <c r="D8" s="1">
        <v>1</v>
      </c>
      <c r="E8" s="1">
        <v>1500</v>
      </c>
      <c r="F8" s="79">
        <v>1500</v>
      </c>
    </row>
    <row r="9" spans="1:6" x14ac:dyDescent="0.25">
      <c r="A9" t="s">
        <v>21</v>
      </c>
      <c r="B9" t="s">
        <v>22</v>
      </c>
      <c r="C9" s="1">
        <v>11</v>
      </c>
      <c r="D9" s="1">
        <v>12</v>
      </c>
      <c r="E9" s="1">
        <v>1000</v>
      </c>
      <c r="F9" s="79">
        <v>1000</v>
      </c>
    </row>
    <row r="10" spans="1:6" x14ac:dyDescent="0.25">
      <c r="A10" t="s">
        <v>23</v>
      </c>
      <c r="B10" t="s">
        <v>24</v>
      </c>
      <c r="C10" s="1">
        <v>1900</v>
      </c>
      <c r="D10" s="1">
        <v>330</v>
      </c>
      <c r="E10" s="1">
        <v>2000</v>
      </c>
      <c r="F10" s="79">
        <v>2000</v>
      </c>
    </row>
    <row r="11" spans="1:6" x14ac:dyDescent="0.25">
      <c r="A11" t="s">
        <v>29</v>
      </c>
      <c r="B11" t="s">
        <v>30</v>
      </c>
      <c r="C11" s="1">
        <v>12</v>
      </c>
      <c r="D11" s="1">
        <v>0</v>
      </c>
      <c r="E11" s="1">
        <v>0</v>
      </c>
      <c r="F11" s="79">
        <v>0</v>
      </c>
    </row>
    <row r="12" spans="1:6" x14ac:dyDescent="0.25">
      <c r="A12" t="s">
        <v>98</v>
      </c>
      <c r="B12" t="s">
        <v>99</v>
      </c>
      <c r="C12" s="1">
        <v>0</v>
      </c>
      <c r="D12" s="1">
        <v>0</v>
      </c>
      <c r="E12" s="1">
        <v>2000</v>
      </c>
      <c r="F12" s="79">
        <v>2000</v>
      </c>
    </row>
    <row r="13" spans="1:6" x14ac:dyDescent="0.25">
      <c r="A13" t="s">
        <v>43</v>
      </c>
      <c r="B13" t="s">
        <v>44</v>
      </c>
      <c r="C13" s="1">
        <v>0</v>
      </c>
      <c r="D13" s="1">
        <v>62</v>
      </c>
      <c r="E13" s="1">
        <v>0</v>
      </c>
      <c r="F13" s="79">
        <v>0</v>
      </c>
    </row>
    <row r="14" spans="1:6" x14ac:dyDescent="0.25">
      <c r="A14" t="s">
        <v>53</v>
      </c>
      <c r="B14" t="s">
        <v>54</v>
      </c>
      <c r="C14" s="1">
        <v>440645</v>
      </c>
      <c r="D14" s="1">
        <v>0</v>
      </c>
      <c r="E14" s="1">
        <v>0</v>
      </c>
      <c r="F14" s="79">
        <v>0</v>
      </c>
    </row>
    <row r="15" spans="1:6" x14ac:dyDescent="0.25">
      <c r="A15" t="s">
        <v>102</v>
      </c>
      <c r="B15" t="s">
        <v>103</v>
      </c>
      <c r="C15" s="1">
        <v>40373</v>
      </c>
      <c r="D15" s="1">
        <v>0</v>
      </c>
      <c r="E15" s="1">
        <v>0</v>
      </c>
      <c r="F15" s="79">
        <v>0</v>
      </c>
    </row>
    <row r="16" spans="1:6" x14ac:dyDescent="0.25">
      <c r="A16" t="s">
        <v>67</v>
      </c>
      <c r="B16" t="s">
        <v>68</v>
      </c>
      <c r="C16" s="1">
        <v>0</v>
      </c>
      <c r="D16" s="1">
        <v>-62</v>
      </c>
      <c r="E16" s="1">
        <v>0</v>
      </c>
      <c r="F16" s="79">
        <v>0</v>
      </c>
    </row>
    <row r="17" spans="1:6" x14ac:dyDescent="0.25">
      <c r="A17" t="s">
        <v>73</v>
      </c>
      <c r="B17" t="s">
        <v>74</v>
      </c>
      <c r="C17" s="1">
        <v>-474160</v>
      </c>
      <c r="D17" s="1">
        <v>0</v>
      </c>
      <c r="E17" s="1">
        <v>0</v>
      </c>
      <c r="F17" s="79">
        <v>0</v>
      </c>
    </row>
    <row r="18" spans="1:6" x14ac:dyDescent="0.25">
      <c r="A18" s="89">
        <v>19500</v>
      </c>
      <c r="B18" t="s">
        <v>191</v>
      </c>
      <c r="C18" s="1">
        <v>-2126</v>
      </c>
      <c r="D18" s="1">
        <v>0</v>
      </c>
      <c r="E18" s="1">
        <v>-3000</v>
      </c>
      <c r="F18" s="79">
        <v>-3000</v>
      </c>
    </row>
    <row r="19" spans="1:6" x14ac:dyDescent="0.25">
      <c r="A19" t="s">
        <v>77</v>
      </c>
      <c r="B19" t="s">
        <v>190</v>
      </c>
      <c r="C19" s="1">
        <v>-2392</v>
      </c>
      <c r="D19" s="1">
        <v>0</v>
      </c>
      <c r="E19" s="1">
        <v>-3000</v>
      </c>
      <c r="F19" s="79">
        <v>-3000</v>
      </c>
    </row>
    <row r="20" spans="1:6" x14ac:dyDescent="0.25">
      <c r="A20" t="s">
        <v>81</v>
      </c>
      <c r="B20" t="s">
        <v>82</v>
      </c>
      <c r="C20" s="1">
        <v>-2550</v>
      </c>
      <c r="D20" s="1">
        <v>0</v>
      </c>
      <c r="E20" s="1">
        <v>-1000</v>
      </c>
      <c r="F20" s="79">
        <v>-1000</v>
      </c>
    </row>
    <row r="21" spans="1:6" x14ac:dyDescent="0.25">
      <c r="A21" t="s">
        <v>83</v>
      </c>
      <c r="B21" t="s">
        <v>84</v>
      </c>
      <c r="C21" s="1">
        <v>-2230</v>
      </c>
      <c r="D21" s="1">
        <v>0</v>
      </c>
      <c r="E21" s="1">
        <v>-1500</v>
      </c>
      <c r="F21" s="79">
        <v>-1500</v>
      </c>
    </row>
  </sheetData>
  <pageMargins left="0.7" right="0.7" top="0.75" bottom="0.75" header="0.3" footer="0.3"/>
  <pageSetup paperSize="9" orientation="portrait" r:id="rId1"/>
  <headerFooter>
    <oddFooter>&amp;L&amp;1#&amp;"Calibri"&amp;8&amp;K000000Sensitivity: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30BA1-8024-45D2-AB6F-E8E73D579A49}">
  <sheetPr>
    <tabColor rgb="FFFF0000"/>
  </sheetPr>
  <dimension ref="A1:K13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9" sqref="D29"/>
    </sheetView>
  </sheetViews>
  <sheetFormatPr defaultColWidth="9.140625" defaultRowHeight="15" x14ac:dyDescent="0.25"/>
  <cols>
    <col min="1" max="1" width="7" bestFit="1" customWidth="1"/>
    <col min="2" max="2" width="32.28515625" bestFit="1" customWidth="1"/>
    <col min="3" max="3" width="6.28515625" bestFit="1" customWidth="1"/>
    <col min="4" max="4" width="49.7109375" bestFit="1" customWidth="1"/>
    <col min="5" max="5" width="9.42578125" bestFit="1" customWidth="1"/>
    <col min="6" max="6" width="20.28515625" bestFit="1" customWidth="1"/>
    <col min="7" max="7" width="11.28515625" bestFit="1" customWidth="1"/>
    <col min="8" max="8" width="10.85546875" bestFit="1" customWidth="1"/>
    <col min="9" max="9" width="14.140625" bestFit="1" customWidth="1"/>
  </cols>
  <sheetData>
    <row r="1" spans="1:10" x14ac:dyDescent="0.25">
      <c r="A1" t="s">
        <v>0</v>
      </c>
      <c r="B1" t="s">
        <v>119</v>
      </c>
      <c r="C1" t="s">
        <v>1</v>
      </c>
      <c r="D1" s="3" t="s">
        <v>120</v>
      </c>
      <c r="E1" t="s">
        <v>2</v>
      </c>
      <c r="F1" t="s">
        <v>3</v>
      </c>
      <c r="G1" t="s">
        <v>4</v>
      </c>
      <c r="H1" t="s">
        <v>5</v>
      </c>
      <c r="I1" t="s">
        <v>6</v>
      </c>
    </row>
    <row r="2" spans="1:10" x14ac:dyDescent="0.25">
      <c r="A2" s="4" t="s">
        <v>7</v>
      </c>
      <c r="B2" s="4" t="s">
        <v>8</v>
      </c>
      <c r="C2" s="4" t="s">
        <v>9</v>
      </c>
      <c r="D2" s="4" t="s">
        <v>10</v>
      </c>
      <c r="E2" s="5">
        <v>0</v>
      </c>
      <c r="F2" s="5">
        <v>1000</v>
      </c>
      <c r="G2" s="5">
        <v>1000</v>
      </c>
      <c r="H2" s="6">
        <v>0</v>
      </c>
      <c r="I2" s="5">
        <v>0</v>
      </c>
      <c r="J2" s="4" t="s">
        <v>121</v>
      </c>
    </row>
    <row r="3" spans="1:10" x14ac:dyDescent="0.25">
      <c r="A3" s="4" t="s">
        <v>7</v>
      </c>
      <c r="B3" s="4" t="s">
        <v>8</v>
      </c>
      <c r="C3" s="4" t="s">
        <v>11</v>
      </c>
      <c r="D3" s="4" t="s">
        <v>12</v>
      </c>
      <c r="E3" s="5">
        <v>1254</v>
      </c>
      <c r="F3" s="5">
        <v>0</v>
      </c>
      <c r="G3" s="5">
        <v>-1254</v>
      </c>
      <c r="H3" s="6">
        <v>0</v>
      </c>
      <c r="I3" s="5">
        <v>0</v>
      </c>
      <c r="J3" s="4" t="s">
        <v>121</v>
      </c>
    </row>
    <row r="4" spans="1:10" x14ac:dyDescent="0.25">
      <c r="A4" s="4" t="s">
        <v>7</v>
      </c>
      <c r="B4" s="4" t="s">
        <v>8</v>
      </c>
      <c r="C4" s="4" t="s">
        <v>13</v>
      </c>
      <c r="D4" s="4" t="s">
        <v>14</v>
      </c>
      <c r="E4" s="5">
        <v>580</v>
      </c>
      <c r="F4" s="5">
        <v>2000</v>
      </c>
      <c r="G4" s="5">
        <v>1420</v>
      </c>
      <c r="H4" s="6">
        <v>28.992000000000001</v>
      </c>
      <c r="I4" s="5">
        <v>3198</v>
      </c>
      <c r="J4" s="4" t="s">
        <v>121</v>
      </c>
    </row>
    <row r="5" spans="1:10" x14ac:dyDescent="0.25">
      <c r="A5" s="4" t="s">
        <v>7</v>
      </c>
      <c r="B5" s="4" t="s">
        <v>8</v>
      </c>
      <c r="C5" s="4" t="s">
        <v>15</v>
      </c>
      <c r="D5" s="4" t="s">
        <v>16</v>
      </c>
      <c r="E5" s="5">
        <v>90</v>
      </c>
      <c r="F5" s="5">
        <v>3000</v>
      </c>
      <c r="G5" s="5">
        <v>2910</v>
      </c>
      <c r="H5" s="6">
        <v>3</v>
      </c>
      <c r="I5" s="5">
        <v>0</v>
      </c>
      <c r="J5" s="4" t="s">
        <v>121</v>
      </c>
    </row>
    <row r="6" spans="1:10" x14ac:dyDescent="0.25">
      <c r="A6" s="4" t="s">
        <v>7</v>
      </c>
      <c r="B6" s="4" t="s">
        <v>8</v>
      </c>
      <c r="C6" s="4" t="s">
        <v>17</v>
      </c>
      <c r="D6" s="4" t="s">
        <v>18</v>
      </c>
      <c r="E6" s="5">
        <v>12036</v>
      </c>
      <c r="F6" s="5">
        <v>12000</v>
      </c>
      <c r="G6" s="5">
        <v>-36</v>
      </c>
      <c r="H6" s="6">
        <v>100.3</v>
      </c>
      <c r="I6" s="5">
        <v>12029</v>
      </c>
      <c r="J6" s="4" t="s">
        <v>121</v>
      </c>
    </row>
    <row r="7" spans="1:10" x14ac:dyDescent="0.25">
      <c r="A7" s="4" t="s">
        <v>7</v>
      </c>
      <c r="B7" s="4" t="s">
        <v>8</v>
      </c>
      <c r="C7" s="4" t="s">
        <v>19</v>
      </c>
      <c r="D7" s="4" t="s">
        <v>20</v>
      </c>
      <c r="E7" s="5">
        <v>3577</v>
      </c>
      <c r="F7" s="5">
        <v>5000</v>
      </c>
      <c r="G7" s="5">
        <v>1423</v>
      </c>
      <c r="H7" s="6">
        <v>71.532200000000003</v>
      </c>
      <c r="I7" s="5">
        <v>4045</v>
      </c>
      <c r="J7" s="4" t="s">
        <v>121</v>
      </c>
    </row>
    <row r="8" spans="1:10" x14ac:dyDescent="0.25">
      <c r="A8" s="4" t="s">
        <v>7</v>
      </c>
      <c r="B8" s="4" t="s">
        <v>8</v>
      </c>
      <c r="C8" s="4" t="s">
        <v>21</v>
      </c>
      <c r="D8" s="4" t="s">
        <v>22</v>
      </c>
      <c r="E8" s="5">
        <v>5724</v>
      </c>
      <c r="F8" s="5">
        <v>5000</v>
      </c>
      <c r="G8" s="5">
        <v>-724</v>
      </c>
      <c r="H8" s="6">
        <v>114.4738</v>
      </c>
      <c r="I8" s="5">
        <v>5362</v>
      </c>
      <c r="J8" s="4" t="s">
        <v>121</v>
      </c>
    </row>
    <row r="9" spans="1:10" x14ac:dyDescent="0.25">
      <c r="A9" s="4" t="s">
        <v>7</v>
      </c>
      <c r="B9" s="4" t="s">
        <v>8</v>
      </c>
      <c r="C9" s="4" t="s">
        <v>23</v>
      </c>
      <c r="D9" s="4" t="s">
        <v>24</v>
      </c>
      <c r="E9" s="5">
        <v>6382</v>
      </c>
      <c r="F9" s="5">
        <v>2000</v>
      </c>
      <c r="G9" s="5">
        <v>-4382</v>
      </c>
      <c r="H9" s="6">
        <v>319.1105</v>
      </c>
      <c r="I9" s="5">
        <v>11950</v>
      </c>
      <c r="J9" s="4" t="s">
        <v>121</v>
      </c>
    </row>
    <row r="10" spans="1:10" x14ac:dyDescent="0.25">
      <c r="A10" s="4" t="s">
        <v>7</v>
      </c>
      <c r="B10" s="4" t="s">
        <v>8</v>
      </c>
      <c r="C10" s="4" t="s">
        <v>25</v>
      </c>
      <c r="D10" s="4" t="s">
        <v>26</v>
      </c>
      <c r="E10" s="5">
        <v>2808</v>
      </c>
      <c r="F10" s="5">
        <v>1000</v>
      </c>
      <c r="G10" s="5">
        <v>-1808</v>
      </c>
      <c r="H10" s="6">
        <v>280.82</v>
      </c>
      <c r="I10" s="5">
        <v>1569</v>
      </c>
      <c r="J10" s="4" t="s">
        <v>121</v>
      </c>
    </row>
    <row r="11" spans="1:10" x14ac:dyDescent="0.25">
      <c r="A11" s="4" t="s">
        <v>7</v>
      </c>
      <c r="B11" s="4" t="s">
        <v>8</v>
      </c>
      <c r="C11" s="4" t="s">
        <v>27</v>
      </c>
      <c r="D11" s="4" t="s">
        <v>28</v>
      </c>
      <c r="E11" s="5">
        <v>0</v>
      </c>
      <c r="F11" s="5">
        <v>0</v>
      </c>
      <c r="G11" s="5">
        <v>0</v>
      </c>
      <c r="H11" s="6">
        <v>0</v>
      </c>
      <c r="I11" s="5">
        <v>425</v>
      </c>
      <c r="J11" s="4" t="s">
        <v>121</v>
      </c>
    </row>
    <row r="12" spans="1:10" x14ac:dyDescent="0.25">
      <c r="A12" s="4" t="s">
        <v>7</v>
      </c>
      <c r="B12" s="4" t="s">
        <v>8</v>
      </c>
      <c r="C12" s="4" t="s">
        <v>29</v>
      </c>
      <c r="D12" s="4" t="s">
        <v>30</v>
      </c>
      <c r="E12" s="5">
        <v>2237</v>
      </c>
      <c r="F12" s="5">
        <v>2500</v>
      </c>
      <c r="G12" s="5">
        <v>263</v>
      </c>
      <c r="H12" s="6">
        <v>89.483599999999996</v>
      </c>
      <c r="I12" s="5">
        <v>2352</v>
      </c>
      <c r="J12" s="4" t="s">
        <v>121</v>
      </c>
    </row>
    <row r="13" spans="1:10" x14ac:dyDescent="0.25">
      <c r="A13" s="4" t="s">
        <v>7</v>
      </c>
      <c r="B13" s="4" t="s">
        <v>8</v>
      </c>
      <c r="C13" s="4" t="s">
        <v>31</v>
      </c>
      <c r="D13" s="4" t="s">
        <v>32</v>
      </c>
      <c r="E13" s="5">
        <v>2202</v>
      </c>
      <c r="F13" s="5">
        <v>3000</v>
      </c>
      <c r="G13" s="5">
        <v>799</v>
      </c>
      <c r="H13" s="6">
        <v>73.383333329999999</v>
      </c>
      <c r="I13" s="5">
        <v>3757</v>
      </c>
      <c r="J13" s="4" t="s">
        <v>121</v>
      </c>
    </row>
    <row r="14" spans="1:10" x14ac:dyDescent="0.25">
      <c r="A14" s="4" t="s">
        <v>7</v>
      </c>
      <c r="B14" s="4" t="s">
        <v>8</v>
      </c>
      <c r="C14" s="4" t="s">
        <v>33</v>
      </c>
      <c r="D14" s="4" t="s">
        <v>34</v>
      </c>
      <c r="E14" s="5">
        <v>1332</v>
      </c>
      <c r="F14" s="5">
        <v>2000</v>
      </c>
      <c r="G14" s="5">
        <v>668</v>
      </c>
      <c r="H14" s="6">
        <v>66.599999999999994</v>
      </c>
      <c r="I14" s="5">
        <v>1907</v>
      </c>
      <c r="J14" s="4" t="s">
        <v>121</v>
      </c>
    </row>
    <row r="15" spans="1:10" x14ac:dyDescent="0.25">
      <c r="A15" s="4" t="s">
        <v>7</v>
      </c>
      <c r="B15" s="4" t="s">
        <v>8</v>
      </c>
      <c r="C15" s="4" t="s">
        <v>35</v>
      </c>
      <c r="D15" s="4" t="s">
        <v>36</v>
      </c>
      <c r="E15" s="5">
        <v>7399</v>
      </c>
      <c r="F15" s="5">
        <v>29000</v>
      </c>
      <c r="G15" s="5">
        <v>21601</v>
      </c>
      <c r="H15" s="6">
        <v>25.51448276</v>
      </c>
      <c r="I15" s="5">
        <v>9045</v>
      </c>
      <c r="J15" s="4" t="s">
        <v>121</v>
      </c>
    </row>
    <row r="16" spans="1:10" x14ac:dyDescent="0.25">
      <c r="A16" s="4" t="s">
        <v>7</v>
      </c>
      <c r="B16" s="4" t="s">
        <v>8</v>
      </c>
      <c r="C16" s="4" t="s">
        <v>37</v>
      </c>
      <c r="D16" s="4" t="s">
        <v>38</v>
      </c>
      <c r="E16" s="5">
        <v>257</v>
      </c>
      <c r="F16" s="5">
        <v>0</v>
      </c>
      <c r="G16" s="5">
        <v>-257</v>
      </c>
      <c r="H16" s="6">
        <v>0</v>
      </c>
      <c r="I16" s="5">
        <v>0</v>
      </c>
      <c r="J16" s="4"/>
    </row>
    <row r="17" spans="1:10" x14ac:dyDescent="0.25">
      <c r="A17" s="4" t="s">
        <v>7</v>
      </c>
      <c r="B17" s="4" t="s">
        <v>8</v>
      </c>
      <c r="C17" s="4" t="s">
        <v>39</v>
      </c>
      <c r="D17" s="4" t="s">
        <v>40</v>
      </c>
      <c r="E17" s="5">
        <v>4000</v>
      </c>
      <c r="F17" s="5">
        <v>0</v>
      </c>
      <c r="G17" s="5">
        <v>-4000</v>
      </c>
      <c r="H17" s="6">
        <v>0</v>
      </c>
      <c r="I17" s="5">
        <v>0</v>
      </c>
      <c r="J17" s="4"/>
    </row>
    <row r="18" spans="1:10" x14ac:dyDescent="0.25">
      <c r="A18" s="4" t="s">
        <v>7</v>
      </c>
      <c r="B18" s="4" t="s">
        <v>8</v>
      </c>
      <c r="C18" s="4" t="s">
        <v>41</v>
      </c>
      <c r="D18" s="4" t="s">
        <v>42</v>
      </c>
      <c r="E18" s="5">
        <v>16795</v>
      </c>
      <c r="F18" s="5">
        <v>10000</v>
      </c>
      <c r="G18" s="5">
        <v>-6795</v>
      </c>
      <c r="H18" s="6">
        <v>167.95</v>
      </c>
      <c r="I18" s="5">
        <v>13156</v>
      </c>
      <c r="J18" s="4"/>
    </row>
    <row r="19" spans="1:10" x14ac:dyDescent="0.25">
      <c r="A19" s="4" t="s">
        <v>7</v>
      </c>
      <c r="B19" s="4" t="s">
        <v>8</v>
      </c>
      <c r="C19" s="4" t="s">
        <v>43</v>
      </c>
      <c r="D19" s="4" t="s">
        <v>44</v>
      </c>
      <c r="E19" s="5">
        <v>4790</v>
      </c>
      <c r="F19" s="5">
        <v>0</v>
      </c>
      <c r="G19" s="5">
        <v>-4790</v>
      </c>
      <c r="H19" s="6">
        <v>0</v>
      </c>
      <c r="I19" s="5">
        <v>0</v>
      </c>
      <c r="J19" s="4"/>
    </row>
    <row r="20" spans="1:10" x14ac:dyDescent="0.25">
      <c r="A20" s="4" t="s">
        <v>7</v>
      </c>
      <c r="B20" s="4" t="s">
        <v>8</v>
      </c>
      <c r="C20" s="4" t="s">
        <v>45</v>
      </c>
      <c r="D20" s="4" t="s">
        <v>46</v>
      </c>
      <c r="E20" s="5">
        <v>5500</v>
      </c>
      <c r="F20" s="5">
        <v>0</v>
      </c>
      <c r="G20" s="5">
        <v>-5500</v>
      </c>
      <c r="H20" s="6">
        <v>0</v>
      </c>
      <c r="I20" s="5">
        <v>0</v>
      </c>
      <c r="J20" s="4"/>
    </row>
    <row r="21" spans="1:10" x14ac:dyDescent="0.25">
      <c r="A21" s="4" t="s">
        <v>7</v>
      </c>
      <c r="B21" s="4" t="s">
        <v>8</v>
      </c>
      <c r="C21" s="4" t="s">
        <v>47</v>
      </c>
      <c r="D21" s="4" t="s">
        <v>48</v>
      </c>
      <c r="E21" s="5">
        <v>1000</v>
      </c>
      <c r="F21" s="5">
        <v>15000</v>
      </c>
      <c r="G21" s="5">
        <v>14000</v>
      </c>
      <c r="H21" s="6">
        <v>6.6666666670000003</v>
      </c>
      <c r="I21" s="5">
        <v>15000</v>
      </c>
      <c r="J21" s="4"/>
    </row>
    <row r="22" spans="1:10" x14ac:dyDescent="0.25">
      <c r="A22" s="4" t="s">
        <v>7</v>
      </c>
      <c r="B22" s="4" t="s">
        <v>8</v>
      </c>
      <c r="C22" s="4" t="s">
        <v>49</v>
      </c>
      <c r="D22" s="4" t="s">
        <v>50</v>
      </c>
      <c r="E22" s="5">
        <v>106642</v>
      </c>
      <c r="F22" s="5">
        <v>160000</v>
      </c>
      <c r="G22" s="5">
        <v>53359</v>
      </c>
      <c r="H22" s="6">
        <v>66.650937499999998</v>
      </c>
      <c r="I22" s="5">
        <v>148889</v>
      </c>
      <c r="J22" s="4"/>
    </row>
    <row r="23" spans="1:10" x14ac:dyDescent="0.25">
      <c r="A23" s="4" t="s">
        <v>7</v>
      </c>
      <c r="B23" s="4" t="s">
        <v>8</v>
      </c>
      <c r="C23" s="4" t="s">
        <v>51</v>
      </c>
      <c r="D23" s="4" t="s">
        <v>52</v>
      </c>
      <c r="E23" s="5">
        <v>15260</v>
      </c>
      <c r="F23" s="5">
        <v>15000</v>
      </c>
      <c r="G23" s="5">
        <v>-260</v>
      </c>
      <c r="H23" s="6">
        <v>101.7333333</v>
      </c>
      <c r="I23" s="5">
        <v>0</v>
      </c>
      <c r="J23" s="4"/>
    </row>
    <row r="24" spans="1:10" x14ac:dyDescent="0.25">
      <c r="A24" s="4" t="s">
        <v>7</v>
      </c>
      <c r="B24" s="4" t="s">
        <v>8</v>
      </c>
      <c r="C24" s="4" t="s">
        <v>53</v>
      </c>
      <c r="D24" s="4" t="s">
        <v>54</v>
      </c>
      <c r="E24" s="5">
        <v>25000</v>
      </c>
      <c r="F24" s="5">
        <v>25000</v>
      </c>
      <c r="G24" s="5">
        <v>0</v>
      </c>
      <c r="H24" s="6">
        <v>100</v>
      </c>
      <c r="I24" s="5">
        <v>4853</v>
      </c>
      <c r="J24" s="4"/>
    </row>
    <row r="25" spans="1:10" x14ac:dyDescent="0.25">
      <c r="A25" s="4" t="s">
        <v>7</v>
      </c>
      <c r="B25" s="4" t="s">
        <v>8</v>
      </c>
      <c r="C25" s="4" t="s">
        <v>55</v>
      </c>
      <c r="D25" s="4" t="s">
        <v>56</v>
      </c>
      <c r="E25" s="5">
        <v>0</v>
      </c>
      <c r="F25" s="5">
        <v>0</v>
      </c>
      <c r="G25" s="5">
        <v>0</v>
      </c>
      <c r="H25" s="6">
        <v>0</v>
      </c>
      <c r="I25" s="5">
        <v>9557</v>
      </c>
      <c r="J25" s="4"/>
    </row>
    <row r="26" spans="1:10" x14ac:dyDescent="0.25">
      <c r="A26" s="4" t="s">
        <v>7</v>
      </c>
      <c r="B26" s="4" t="s">
        <v>8</v>
      </c>
      <c r="C26" s="4" t="s">
        <v>57</v>
      </c>
      <c r="D26" s="4" t="s">
        <v>58</v>
      </c>
      <c r="E26" s="5">
        <v>0</v>
      </c>
      <c r="F26" s="5">
        <v>0</v>
      </c>
      <c r="G26" s="5">
        <v>0</v>
      </c>
      <c r="H26" s="6">
        <v>0</v>
      </c>
      <c r="I26" s="5">
        <v>-3400</v>
      </c>
      <c r="J26" s="4"/>
    </row>
    <row r="27" spans="1:10" x14ac:dyDescent="0.25">
      <c r="A27" s="4" t="s">
        <v>7</v>
      </c>
      <c r="B27" s="4" t="s">
        <v>8</v>
      </c>
      <c r="C27" s="4" t="s">
        <v>59</v>
      </c>
      <c r="D27" s="4" t="s">
        <v>60</v>
      </c>
      <c r="E27" s="5">
        <v>-1550</v>
      </c>
      <c r="F27" s="5">
        <v>0</v>
      </c>
      <c r="G27" s="5">
        <v>1550</v>
      </c>
      <c r="H27" s="6">
        <v>0</v>
      </c>
      <c r="I27" s="5">
        <v>0</v>
      </c>
      <c r="J27" s="4"/>
    </row>
    <row r="28" spans="1:10" x14ac:dyDescent="0.25">
      <c r="A28" s="4" t="s">
        <v>7</v>
      </c>
      <c r="B28" s="4" t="s">
        <v>8</v>
      </c>
      <c r="C28" s="4" t="s">
        <v>61</v>
      </c>
      <c r="D28" s="4" t="s">
        <v>62</v>
      </c>
      <c r="E28" s="5">
        <v>-2010</v>
      </c>
      <c r="F28" s="5">
        <v>0</v>
      </c>
      <c r="G28" s="5">
        <v>2010</v>
      </c>
      <c r="H28" s="6">
        <v>0</v>
      </c>
      <c r="I28" s="5">
        <v>0</v>
      </c>
      <c r="J28" s="4"/>
    </row>
    <row r="29" spans="1:10" x14ac:dyDescent="0.25">
      <c r="A29" s="4" t="s">
        <v>7</v>
      </c>
      <c r="B29" s="4" t="s">
        <v>8</v>
      </c>
      <c r="C29" s="4" t="s">
        <v>63</v>
      </c>
      <c r="D29" s="4" t="s">
        <v>64</v>
      </c>
      <c r="E29" s="5">
        <v>-2250</v>
      </c>
      <c r="F29" s="5">
        <v>-1000</v>
      </c>
      <c r="G29" s="5">
        <v>1250</v>
      </c>
      <c r="H29" s="6">
        <v>225</v>
      </c>
      <c r="I29" s="5">
        <v>-820</v>
      </c>
      <c r="J29" s="4"/>
    </row>
    <row r="30" spans="1:10" x14ac:dyDescent="0.25">
      <c r="A30" s="4" t="s">
        <v>7</v>
      </c>
      <c r="B30" s="4" t="s">
        <v>8</v>
      </c>
      <c r="C30" s="4" t="s">
        <v>65</v>
      </c>
      <c r="D30" s="4" t="s">
        <v>66</v>
      </c>
      <c r="E30" s="5">
        <v>0</v>
      </c>
      <c r="F30" s="5">
        <v>-1000</v>
      </c>
      <c r="G30" s="5">
        <v>-1000</v>
      </c>
      <c r="H30" s="6">
        <v>0</v>
      </c>
      <c r="I30" s="5">
        <v>0</v>
      </c>
      <c r="J30" s="4"/>
    </row>
    <row r="31" spans="1:10" x14ac:dyDescent="0.25">
      <c r="A31" s="4" t="s">
        <v>7</v>
      </c>
      <c r="B31" s="4" t="s">
        <v>8</v>
      </c>
      <c r="C31" s="4" t="s">
        <v>67</v>
      </c>
      <c r="D31" s="4" t="s">
        <v>68</v>
      </c>
      <c r="E31" s="5">
        <v>-4790</v>
      </c>
      <c r="F31" s="5">
        <v>0</v>
      </c>
      <c r="G31" s="5">
        <v>4790</v>
      </c>
      <c r="H31" s="6">
        <v>0</v>
      </c>
      <c r="I31" s="5">
        <v>0</v>
      </c>
      <c r="J31" s="4"/>
    </row>
    <row r="32" spans="1:10" x14ac:dyDescent="0.25">
      <c r="A32" s="4" t="s">
        <v>7</v>
      </c>
      <c r="B32" s="4" t="s">
        <v>8</v>
      </c>
      <c r="C32" s="4" t="s">
        <v>69</v>
      </c>
      <c r="D32" s="4" t="s">
        <v>70</v>
      </c>
      <c r="E32" s="5">
        <v>0</v>
      </c>
      <c r="F32" s="5">
        <v>-30000</v>
      </c>
      <c r="G32" s="5">
        <v>-30000</v>
      </c>
      <c r="H32" s="6">
        <v>0</v>
      </c>
      <c r="I32" s="5">
        <v>0</v>
      </c>
      <c r="J32" s="4"/>
    </row>
    <row r="33" spans="1:10" x14ac:dyDescent="0.25">
      <c r="A33" s="4" t="s">
        <v>7</v>
      </c>
      <c r="B33" s="4" t="s">
        <v>8</v>
      </c>
      <c r="C33" s="4" t="s">
        <v>71</v>
      </c>
      <c r="D33" s="4" t="s">
        <v>72</v>
      </c>
      <c r="E33" s="5">
        <v>-850</v>
      </c>
      <c r="F33" s="5">
        <v>0</v>
      </c>
      <c r="G33" s="5">
        <v>850</v>
      </c>
      <c r="H33" s="6">
        <v>0</v>
      </c>
      <c r="I33" s="5">
        <v>-3000</v>
      </c>
      <c r="J33" s="4"/>
    </row>
    <row r="34" spans="1:10" x14ac:dyDescent="0.25">
      <c r="A34" s="4" t="s">
        <v>7</v>
      </c>
      <c r="B34" s="4" t="s">
        <v>8</v>
      </c>
      <c r="C34" s="4" t="s">
        <v>73</v>
      </c>
      <c r="D34" s="4" t="s">
        <v>74</v>
      </c>
      <c r="E34" s="5">
        <v>0</v>
      </c>
      <c r="F34" s="5">
        <v>0</v>
      </c>
      <c r="G34" s="5">
        <v>0</v>
      </c>
      <c r="H34" s="6">
        <v>0</v>
      </c>
      <c r="I34" s="5">
        <v>-19000</v>
      </c>
      <c r="J34" s="4"/>
    </row>
    <row r="35" spans="1:10" x14ac:dyDescent="0.25">
      <c r="A35" s="4" t="s">
        <v>7</v>
      </c>
      <c r="B35" s="4" t="s">
        <v>8</v>
      </c>
      <c r="C35" s="4" t="s">
        <v>75</v>
      </c>
      <c r="D35" s="4" t="s">
        <v>76</v>
      </c>
      <c r="E35" s="5">
        <v>-6000</v>
      </c>
      <c r="F35" s="5">
        <v>0</v>
      </c>
      <c r="G35" s="5">
        <v>6000</v>
      </c>
      <c r="H35" s="6">
        <v>0</v>
      </c>
      <c r="I35" s="5">
        <v>0</v>
      </c>
      <c r="J35" s="4"/>
    </row>
    <row r="36" spans="1:10" x14ac:dyDescent="0.25">
      <c r="A36" s="4" t="s">
        <v>7</v>
      </c>
      <c r="B36" s="4" t="s">
        <v>8</v>
      </c>
      <c r="C36" s="4" t="s">
        <v>77</v>
      </c>
      <c r="D36" s="4" t="s">
        <v>78</v>
      </c>
      <c r="E36" s="5">
        <v>-26471</v>
      </c>
      <c r="F36" s="5">
        <v>-40000</v>
      </c>
      <c r="G36" s="5">
        <v>-13529</v>
      </c>
      <c r="H36" s="6">
        <v>66.177499999999995</v>
      </c>
      <c r="I36" s="5">
        <v>-41651</v>
      </c>
      <c r="J36" s="4"/>
    </row>
    <row r="37" spans="1:10" x14ac:dyDescent="0.25">
      <c r="A37" s="4" t="s">
        <v>7</v>
      </c>
      <c r="B37" s="4" t="s">
        <v>8</v>
      </c>
      <c r="C37" s="4" t="s">
        <v>79</v>
      </c>
      <c r="D37" s="4" t="s">
        <v>80</v>
      </c>
      <c r="E37" s="5">
        <v>-123023</v>
      </c>
      <c r="F37" s="5">
        <v>-160000</v>
      </c>
      <c r="G37" s="5">
        <v>-36978</v>
      </c>
      <c r="H37" s="6">
        <v>76.889062499999994</v>
      </c>
      <c r="I37" s="5">
        <v>-148889</v>
      </c>
      <c r="J37" s="4"/>
    </row>
    <row r="38" spans="1:10" x14ac:dyDescent="0.25">
      <c r="A38" s="4" t="s">
        <v>7</v>
      </c>
      <c r="B38" s="4" t="s">
        <v>8</v>
      </c>
      <c r="C38" s="4" t="s">
        <v>81</v>
      </c>
      <c r="D38" s="4" t="s">
        <v>82</v>
      </c>
      <c r="E38" s="5">
        <v>-20320</v>
      </c>
      <c r="F38" s="5">
        <v>0</v>
      </c>
      <c r="G38" s="5">
        <v>20320</v>
      </c>
      <c r="H38" s="6">
        <v>0</v>
      </c>
      <c r="I38" s="5">
        <v>-15450</v>
      </c>
      <c r="J38" s="4"/>
    </row>
    <row r="39" spans="1:10" x14ac:dyDescent="0.25">
      <c r="A39" s="4" t="s">
        <v>7</v>
      </c>
      <c r="B39" s="4" t="s">
        <v>8</v>
      </c>
      <c r="C39" s="4" t="s">
        <v>83</v>
      </c>
      <c r="D39" s="4" t="s">
        <v>84</v>
      </c>
      <c r="E39" s="5">
        <v>-37945</v>
      </c>
      <c r="F39" s="5">
        <v>-15000</v>
      </c>
      <c r="G39" s="5">
        <v>22945</v>
      </c>
      <c r="H39" s="6">
        <v>252.96666669999999</v>
      </c>
      <c r="I39" s="5">
        <v>-10029</v>
      </c>
      <c r="J39" s="4"/>
    </row>
    <row r="40" spans="1:10" x14ac:dyDescent="0.25">
      <c r="A40" s="4" t="s">
        <v>7</v>
      </c>
      <c r="B40" s="4" t="s">
        <v>8</v>
      </c>
      <c r="C40" s="4" t="s">
        <v>85</v>
      </c>
      <c r="D40" s="4" t="s">
        <v>86</v>
      </c>
      <c r="E40" s="5">
        <v>0</v>
      </c>
      <c r="F40" s="5">
        <v>0</v>
      </c>
      <c r="G40" s="5">
        <v>0</v>
      </c>
      <c r="H40" s="6">
        <v>0</v>
      </c>
      <c r="I40" s="5">
        <v>-4853</v>
      </c>
      <c r="J40" s="4"/>
    </row>
    <row r="41" spans="1:10" x14ac:dyDescent="0.25">
      <c r="A41" s="4" t="s">
        <v>7</v>
      </c>
      <c r="B41" s="4" t="s">
        <v>8</v>
      </c>
      <c r="C41" s="4" t="s">
        <v>87</v>
      </c>
      <c r="D41" s="4" t="s">
        <v>88</v>
      </c>
      <c r="E41" s="5">
        <v>-45500</v>
      </c>
      <c r="F41" s="5">
        <v>-45500</v>
      </c>
      <c r="G41" s="5">
        <v>0</v>
      </c>
      <c r="H41" s="6">
        <v>100</v>
      </c>
      <c r="I41" s="5">
        <v>0</v>
      </c>
      <c r="J41" s="4"/>
    </row>
    <row r="42" spans="1:10" x14ac:dyDescent="0.25">
      <c r="A42" s="4" t="s">
        <v>89</v>
      </c>
      <c r="B42" s="4" t="s">
        <v>90</v>
      </c>
      <c r="C42" s="4" t="s">
        <v>91</v>
      </c>
      <c r="D42" s="4" t="s">
        <v>92</v>
      </c>
      <c r="E42" s="5">
        <v>3423</v>
      </c>
      <c r="F42" s="5">
        <v>0</v>
      </c>
      <c r="G42" s="5">
        <v>-3423</v>
      </c>
      <c r="H42" s="6">
        <v>0</v>
      </c>
      <c r="I42" s="5">
        <v>0</v>
      </c>
      <c r="J42" s="4"/>
    </row>
    <row r="43" spans="1:10" x14ac:dyDescent="0.25">
      <c r="A43" s="4" t="s">
        <v>89</v>
      </c>
      <c r="B43" s="4" t="s">
        <v>90</v>
      </c>
      <c r="C43" s="4" t="s">
        <v>55</v>
      </c>
      <c r="D43" s="4" t="s">
        <v>56</v>
      </c>
      <c r="E43" s="5">
        <v>0</v>
      </c>
      <c r="F43" s="5">
        <v>0</v>
      </c>
      <c r="G43" s="5">
        <v>0</v>
      </c>
      <c r="H43" s="6">
        <v>0</v>
      </c>
      <c r="I43" s="5">
        <v>238</v>
      </c>
      <c r="J43" s="4"/>
    </row>
    <row r="44" spans="1:10" x14ac:dyDescent="0.25">
      <c r="A44" s="4" t="s">
        <v>89</v>
      </c>
      <c r="B44" s="4" t="s">
        <v>90</v>
      </c>
      <c r="C44" s="4" t="s">
        <v>83</v>
      </c>
      <c r="D44" s="4" t="s">
        <v>84</v>
      </c>
      <c r="E44" s="5">
        <v>0</v>
      </c>
      <c r="F44" s="5">
        <v>0</v>
      </c>
      <c r="G44" s="5">
        <v>0</v>
      </c>
      <c r="H44" s="6">
        <v>0</v>
      </c>
      <c r="I44" s="5">
        <v>-238</v>
      </c>
      <c r="J44" s="4"/>
    </row>
    <row r="45" spans="1:10" x14ac:dyDescent="0.25">
      <c r="A45" s="4" t="s">
        <v>93</v>
      </c>
      <c r="B45" s="4" t="s">
        <v>94</v>
      </c>
      <c r="C45" s="4" t="s">
        <v>95</v>
      </c>
      <c r="D45" s="4" t="s">
        <v>70</v>
      </c>
      <c r="E45" s="5">
        <v>0</v>
      </c>
      <c r="F45" s="5">
        <v>30000</v>
      </c>
      <c r="G45" s="5">
        <v>30000</v>
      </c>
      <c r="H45" s="6">
        <v>0</v>
      </c>
      <c r="I45" s="5">
        <v>0</v>
      </c>
      <c r="J45" s="4"/>
    </row>
    <row r="46" spans="1:10" x14ac:dyDescent="0.25">
      <c r="A46" s="4" t="s">
        <v>93</v>
      </c>
      <c r="B46" s="4" t="s">
        <v>94</v>
      </c>
      <c r="C46" s="4" t="s">
        <v>55</v>
      </c>
      <c r="D46" s="4" t="s">
        <v>56</v>
      </c>
      <c r="E46" s="5">
        <v>0</v>
      </c>
      <c r="F46" s="5">
        <v>0</v>
      </c>
      <c r="G46" s="5">
        <v>0</v>
      </c>
      <c r="H46" s="6">
        <v>0</v>
      </c>
      <c r="I46" s="5">
        <v>26600</v>
      </c>
      <c r="J46" s="4"/>
    </row>
    <row r="47" spans="1:10" x14ac:dyDescent="0.25">
      <c r="A47" s="4" t="s">
        <v>93</v>
      </c>
      <c r="B47" s="4" t="s">
        <v>94</v>
      </c>
      <c r="C47" s="4" t="s">
        <v>71</v>
      </c>
      <c r="D47" s="4" t="s">
        <v>72</v>
      </c>
      <c r="E47" s="5">
        <v>-200</v>
      </c>
      <c r="F47" s="5">
        <v>0</v>
      </c>
      <c r="G47" s="5">
        <v>200</v>
      </c>
      <c r="H47" s="6">
        <v>0</v>
      </c>
      <c r="I47" s="5">
        <v>0</v>
      </c>
      <c r="J47" s="4"/>
    </row>
    <row r="48" spans="1:10" x14ac:dyDescent="0.25">
      <c r="A48" t="s">
        <v>93</v>
      </c>
      <c r="B48" t="s">
        <v>94</v>
      </c>
      <c r="C48" t="s">
        <v>81</v>
      </c>
      <c r="D48" t="s">
        <v>82</v>
      </c>
      <c r="E48" s="1">
        <v>-26200</v>
      </c>
      <c r="F48" s="1">
        <v>-30000</v>
      </c>
      <c r="G48" s="1">
        <v>-3800</v>
      </c>
      <c r="H48" s="2">
        <v>87.333333330000002</v>
      </c>
      <c r="I48" s="1">
        <v>-26600</v>
      </c>
    </row>
    <row r="49" spans="1:11" x14ac:dyDescent="0.25">
      <c r="A49" t="s">
        <v>96</v>
      </c>
      <c r="B49" t="s">
        <v>97</v>
      </c>
      <c r="C49" s="4" t="s">
        <v>11</v>
      </c>
      <c r="D49" s="4" t="s">
        <v>12</v>
      </c>
      <c r="E49" s="5">
        <v>522</v>
      </c>
      <c r="F49" s="5">
        <v>0</v>
      </c>
      <c r="G49" s="5">
        <v>-522</v>
      </c>
      <c r="H49" s="6">
        <v>0</v>
      </c>
      <c r="I49" s="5">
        <v>0</v>
      </c>
      <c r="J49" s="4" t="s">
        <v>121</v>
      </c>
      <c r="K49" s="4"/>
    </row>
    <row r="50" spans="1:11" x14ac:dyDescent="0.25">
      <c r="A50" t="s">
        <v>96</v>
      </c>
      <c r="B50" t="s">
        <v>97</v>
      </c>
      <c r="C50" s="4" t="s">
        <v>13</v>
      </c>
      <c r="D50" s="4" t="s">
        <v>14</v>
      </c>
      <c r="E50" s="5">
        <v>2051</v>
      </c>
      <c r="F50" s="5">
        <v>2000</v>
      </c>
      <c r="G50" s="5">
        <v>-51</v>
      </c>
      <c r="H50" s="6">
        <v>102.57</v>
      </c>
      <c r="I50" s="5">
        <v>385</v>
      </c>
      <c r="J50" s="4" t="s">
        <v>121</v>
      </c>
      <c r="K50" s="4"/>
    </row>
    <row r="51" spans="1:11" x14ac:dyDescent="0.25">
      <c r="A51" t="s">
        <v>96</v>
      </c>
      <c r="B51" t="s">
        <v>97</v>
      </c>
      <c r="C51" s="4" t="s">
        <v>19</v>
      </c>
      <c r="D51" s="4" t="s">
        <v>20</v>
      </c>
      <c r="E51" s="5">
        <v>293</v>
      </c>
      <c r="F51" s="5">
        <v>0</v>
      </c>
      <c r="G51" s="5">
        <v>-293</v>
      </c>
      <c r="H51" s="6">
        <v>0</v>
      </c>
      <c r="I51" s="5">
        <v>36</v>
      </c>
      <c r="J51" s="4" t="s">
        <v>121</v>
      </c>
      <c r="K51" s="4"/>
    </row>
    <row r="52" spans="1:11" x14ac:dyDescent="0.25">
      <c r="A52" t="s">
        <v>96</v>
      </c>
      <c r="B52" t="s">
        <v>97</v>
      </c>
      <c r="C52" s="4" t="s">
        <v>21</v>
      </c>
      <c r="D52" s="4" t="s">
        <v>22</v>
      </c>
      <c r="E52" s="5">
        <v>546</v>
      </c>
      <c r="F52" s="5">
        <v>700</v>
      </c>
      <c r="G52" s="5">
        <v>154</v>
      </c>
      <c r="H52" s="6">
        <v>78.054285710000002</v>
      </c>
      <c r="I52" s="5">
        <v>820</v>
      </c>
      <c r="J52" s="4" t="s">
        <v>121</v>
      </c>
      <c r="K52" s="4"/>
    </row>
    <row r="53" spans="1:11" x14ac:dyDescent="0.25">
      <c r="A53" t="s">
        <v>96</v>
      </c>
      <c r="B53" t="s">
        <v>97</v>
      </c>
      <c r="C53" s="4" t="s">
        <v>23</v>
      </c>
      <c r="D53" s="4" t="s">
        <v>24</v>
      </c>
      <c r="E53" s="5">
        <v>2433</v>
      </c>
      <c r="F53" s="5">
        <v>12000</v>
      </c>
      <c r="G53" s="5">
        <v>9567</v>
      </c>
      <c r="H53" s="6">
        <v>20.276</v>
      </c>
      <c r="I53" s="5">
        <v>15259</v>
      </c>
      <c r="J53" s="4" t="s">
        <v>121</v>
      </c>
      <c r="K53" s="4"/>
    </row>
    <row r="54" spans="1:11" x14ac:dyDescent="0.25">
      <c r="A54" t="s">
        <v>96</v>
      </c>
      <c r="B54" t="s">
        <v>97</v>
      </c>
      <c r="C54" s="4" t="s">
        <v>25</v>
      </c>
      <c r="D54" s="4" t="s">
        <v>26</v>
      </c>
      <c r="E54" s="5">
        <v>876</v>
      </c>
      <c r="F54" s="5">
        <v>1000</v>
      </c>
      <c r="G54" s="5">
        <v>124</v>
      </c>
      <c r="H54" s="6">
        <v>87.591999999999999</v>
      </c>
      <c r="I54" s="5">
        <v>6417</v>
      </c>
      <c r="J54" s="4" t="s">
        <v>121</v>
      </c>
      <c r="K54" s="4"/>
    </row>
    <row r="55" spans="1:11" x14ac:dyDescent="0.25">
      <c r="A55" t="s">
        <v>96</v>
      </c>
      <c r="B55" t="s">
        <v>97</v>
      </c>
      <c r="C55" s="4" t="s">
        <v>27</v>
      </c>
      <c r="D55" s="4" t="s">
        <v>28</v>
      </c>
      <c r="E55" s="5">
        <v>0</v>
      </c>
      <c r="F55" s="5">
        <v>6000</v>
      </c>
      <c r="G55" s="5">
        <v>6000</v>
      </c>
      <c r="H55" s="6">
        <v>0</v>
      </c>
      <c r="I55" s="5">
        <v>0</v>
      </c>
      <c r="J55" s="4" t="s">
        <v>121</v>
      </c>
      <c r="K55" s="4"/>
    </row>
    <row r="56" spans="1:11" x14ac:dyDescent="0.25">
      <c r="A56" t="s">
        <v>96</v>
      </c>
      <c r="B56" t="s">
        <v>97</v>
      </c>
      <c r="C56" s="4" t="s">
        <v>31</v>
      </c>
      <c r="D56" s="4" t="s">
        <v>32</v>
      </c>
      <c r="E56" s="5">
        <v>0</v>
      </c>
      <c r="F56" s="5">
        <v>500</v>
      </c>
      <c r="G56" s="5">
        <v>500</v>
      </c>
      <c r="H56" s="6">
        <v>0</v>
      </c>
      <c r="I56" s="5">
        <v>0</v>
      </c>
      <c r="J56" s="4" t="s">
        <v>121</v>
      </c>
      <c r="K56" s="4"/>
    </row>
    <row r="57" spans="1:11" x14ac:dyDescent="0.25">
      <c r="A57" t="s">
        <v>96</v>
      </c>
      <c r="B57" t="s">
        <v>97</v>
      </c>
      <c r="C57" s="4" t="s">
        <v>98</v>
      </c>
      <c r="D57" s="4" t="s">
        <v>99</v>
      </c>
      <c r="E57" s="5">
        <v>1500</v>
      </c>
      <c r="F57" s="5">
        <v>2000</v>
      </c>
      <c r="G57" s="5">
        <v>500</v>
      </c>
      <c r="H57" s="6">
        <v>75</v>
      </c>
      <c r="I57" s="5">
        <v>0</v>
      </c>
      <c r="J57" s="4" t="s">
        <v>121</v>
      </c>
      <c r="K57" s="4"/>
    </row>
    <row r="58" spans="1:11" x14ac:dyDescent="0.25">
      <c r="A58" t="s">
        <v>96</v>
      </c>
      <c r="B58" t="s">
        <v>97</v>
      </c>
      <c r="C58" s="4" t="s">
        <v>100</v>
      </c>
      <c r="D58" s="4" t="s">
        <v>101</v>
      </c>
      <c r="E58" s="5">
        <v>362</v>
      </c>
      <c r="F58" s="5">
        <v>2000</v>
      </c>
      <c r="G58" s="5">
        <v>1638</v>
      </c>
      <c r="H58" s="6">
        <v>18.100000000000001</v>
      </c>
      <c r="I58" s="5">
        <v>0</v>
      </c>
      <c r="J58" s="4" t="s">
        <v>121</v>
      </c>
      <c r="K58" s="4"/>
    </row>
    <row r="59" spans="1:11" x14ac:dyDescent="0.25">
      <c r="A59" t="s">
        <v>96</v>
      </c>
      <c r="B59" t="s">
        <v>97</v>
      </c>
      <c r="C59" s="4" t="s">
        <v>33</v>
      </c>
      <c r="D59" s="4" t="s">
        <v>34</v>
      </c>
      <c r="E59" s="5">
        <v>0</v>
      </c>
      <c r="F59" s="5">
        <v>100</v>
      </c>
      <c r="G59" s="5">
        <v>100</v>
      </c>
      <c r="H59" s="6">
        <v>0</v>
      </c>
      <c r="I59" s="5">
        <v>20</v>
      </c>
      <c r="J59" s="4" t="s">
        <v>121</v>
      </c>
      <c r="K59" s="4"/>
    </row>
    <row r="60" spans="1:11" x14ac:dyDescent="0.25">
      <c r="A60" t="s">
        <v>96</v>
      </c>
      <c r="B60" t="s">
        <v>97</v>
      </c>
      <c r="C60" s="4" t="s">
        <v>39</v>
      </c>
      <c r="D60" s="4" t="s">
        <v>40</v>
      </c>
      <c r="E60" s="5">
        <v>0</v>
      </c>
      <c r="F60" s="5">
        <v>7500</v>
      </c>
      <c r="G60" s="5">
        <v>7500</v>
      </c>
      <c r="H60" s="6">
        <v>0</v>
      </c>
      <c r="I60" s="5">
        <v>7500</v>
      </c>
      <c r="J60" s="4"/>
      <c r="K60" s="4"/>
    </row>
    <row r="61" spans="1:11" x14ac:dyDescent="0.25">
      <c r="A61" t="s">
        <v>96</v>
      </c>
      <c r="B61" t="s">
        <v>97</v>
      </c>
      <c r="C61" s="4" t="s">
        <v>43</v>
      </c>
      <c r="D61" s="4" t="s">
        <v>44</v>
      </c>
      <c r="E61" s="5">
        <v>755</v>
      </c>
      <c r="F61" s="5">
        <v>0</v>
      </c>
      <c r="G61" s="5">
        <v>-755</v>
      </c>
      <c r="H61" s="6">
        <v>0</v>
      </c>
      <c r="I61" s="5">
        <v>0</v>
      </c>
      <c r="J61" s="4"/>
      <c r="K61" s="4"/>
    </row>
    <row r="62" spans="1:11" x14ac:dyDescent="0.25">
      <c r="A62" t="s">
        <v>96</v>
      </c>
      <c r="B62" t="s">
        <v>97</v>
      </c>
      <c r="C62" s="4" t="s">
        <v>45</v>
      </c>
      <c r="D62" s="4" t="s">
        <v>46</v>
      </c>
      <c r="E62" s="5">
        <v>0</v>
      </c>
      <c r="F62" s="5">
        <v>5000</v>
      </c>
      <c r="G62" s="5">
        <v>5000</v>
      </c>
      <c r="H62" s="6">
        <v>0</v>
      </c>
      <c r="I62" s="5">
        <v>3000</v>
      </c>
      <c r="J62" s="4"/>
      <c r="K62" s="4"/>
    </row>
    <row r="63" spans="1:11" x14ac:dyDescent="0.25">
      <c r="A63" t="s">
        <v>96</v>
      </c>
      <c r="B63" t="s">
        <v>97</v>
      </c>
      <c r="C63" s="4" t="s">
        <v>51</v>
      </c>
      <c r="D63" s="4" t="s">
        <v>52</v>
      </c>
      <c r="E63" s="5">
        <v>0</v>
      </c>
      <c r="F63" s="5">
        <v>2000</v>
      </c>
      <c r="G63" s="5">
        <v>2000</v>
      </c>
      <c r="H63" s="6">
        <v>0</v>
      </c>
      <c r="I63" s="5">
        <v>0</v>
      </c>
      <c r="J63" s="4"/>
      <c r="K63" s="4"/>
    </row>
    <row r="64" spans="1:11" x14ac:dyDescent="0.25">
      <c r="A64" t="s">
        <v>96</v>
      </c>
      <c r="B64" t="s">
        <v>97</v>
      </c>
      <c r="C64" s="4" t="s">
        <v>53</v>
      </c>
      <c r="D64" s="4" t="s">
        <v>54</v>
      </c>
      <c r="E64" s="5">
        <v>0</v>
      </c>
      <c r="F64" s="5">
        <v>0</v>
      </c>
      <c r="G64" s="5">
        <v>0</v>
      </c>
      <c r="H64" s="6">
        <v>0</v>
      </c>
      <c r="I64" s="5">
        <v>296881</v>
      </c>
      <c r="J64" s="4"/>
      <c r="K64" s="4"/>
    </row>
    <row r="65" spans="1:11" x14ac:dyDescent="0.25">
      <c r="A65" t="s">
        <v>96</v>
      </c>
      <c r="B65" t="s">
        <v>97</v>
      </c>
      <c r="C65" s="4" t="s">
        <v>102</v>
      </c>
      <c r="D65" s="4" t="s">
        <v>103</v>
      </c>
      <c r="E65" s="5">
        <v>0</v>
      </c>
      <c r="F65" s="5">
        <v>0</v>
      </c>
      <c r="G65" s="5">
        <v>0</v>
      </c>
      <c r="H65" s="6">
        <v>0</v>
      </c>
      <c r="I65" s="5">
        <v>228632</v>
      </c>
      <c r="J65" s="4"/>
      <c r="K65" s="4"/>
    </row>
    <row r="66" spans="1:11" x14ac:dyDescent="0.25">
      <c r="A66" t="s">
        <v>96</v>
      </c>
      <c r="B66" t="s">
        <v>97</v>
      </c>
      <c r="C66" s="4" t="s">
        <v>67</v>
      </c>
      <c r="D66" s="4" t="s">
        <v>68</v>
      </c>
      <c r="E66" s="5">
        <v>-755</v>
      </c>
      <c r="F66" s="5">
        <v>0</v>
      </c>
      <c r="G66" s="5">
        <v>755</v>
      </c>
      <c r="H66" s="6">
        <v>0</v>
      </c>
      <c r="I66" s="5">
        <v>0</v>
      </c>
      <c r="J66" s="4"/>
      <c r="K66" s="4"/>
    </row>
    <row r="67" spans="1:11" x14ac:dyDescent="0.25">
      <c r="A67" t="s">
        <v>96</v>
      </c>
      <c r="B67" t="s">
        <v>97</v>
      </c>
      <c r="C67" s="4" t="s">
        <v>69</v>
      </c>
      <c r="D67" s="4" t="s">
        <v>70</v>
      </c>
      <c r="E67" s="5">
        <v>0</v>
      </c>
      <c r="F67" s="5">
        <v>-5000</v>
      </c>
      <c r="G67" s="5">
        <v>-5000</v>
      </c>
      <c r="H67" s="6">
        <v>0</v>
      </c>
      <c r="I67" s="5">
        <v>0</v>
      </c>
      <c r="J67" s="4"/>
      <c r="K67" s="4"/>
    </row>
    <row r="68" spans="1:11" x14ac:dyDescent="0.25">
      <c r="A68" t="s">
        <v>96</v>
      </c>
      <c r="B68" t="s">
        <v>97</v>
      </c>
      <c r="C68" s="4" t="s">
        <v>73</v>
      </c>
      <c r="D68" s="4" t="s">
        <v>74</v>
      </c>
      <c r="E68" s="5">
        <v>0</v>
      </c>
      <c r="F68" s="5">
        <v>0</v>
      </c>
      <c r="G68" s="5">
        <v>0</v>
      </c>
      <c r="H68" s="6">
        <v>0</v>
      </c>
      <c r="I68" s="5">
        <v>-521787</v>
      </c>
      <c r="J68" s="4"/>
      <c r="K68" s="4"/>
    </row>
    <row r="69" spans="1:11" x14ac:dyDescent="0.25">
      <c r="A69" t="s">
        <v>96</v>
      </c>
      <c r="B69" t="s">
        <v>97</v>
      </c>
      <c r="C69" s="4" t="s">
        <v>75</v>
      </c>
      <c r="D69" s="4" t="s">
        <v>76</v>
      </c>
      <c r="E69" s="5">
        <v>-5300</v>
      </c>
      <c r="F69" s="5">
        <v>-3500</v>
      </c>
      <c r="G69" s="5">
        <v>1800</v>
      </c>
      <c r="H69" s="6">
        <v>151.42857140000001</v>
      </c>
      <c r="I69" s="5">
        <v>-3125</v>
      </c>
      <c r="J69" s="4"/>
      <c r="K69" s="4"/>
    </row>
    <row r="70" spans="1:11" x14ac:dyDescent="0.25">
      <c r="A70" t="s">
        <v>96</v>
      </c>
      <c r="B70" t="s">
        <v>97</v>
      </c>
      <c r="C70" s="4" t="s">
        <v>104</v>
      </c>
      <c r="D70" s="4" t="s">
        <v>105</v>
      </c>
      <c r="E70" s="5">
        <v>0</v>
      </c>
      <c r="F70" s="5">
        <v>0</v>
      </c>
      <c r="G70" s="5">
        <v>0</v>
      </c>
      <c r="H70" s="6">
        <v>0</v>
      </c>
      <c r="I70" s="5">
        <v>-4146</v>
      </c>
      <c r="J70" s="4"/>
      <c r="K70" s="4"/>
    </row>
    <row r="71" spans="1:11" x14ac:dyDescent="0.25">
      <c r="A71" t="s">
        <v>96</v>
      </c>
      <c r="B71" t="s">
        <v>97</v>
      </c>
      <c r="C71" s="4" t="s">
        <v>81</v>
      </c>
      <c r="D71" s="4" t="s">
        <v>82</v>
      </c>
      <c r="E71" s="5">
        <v>-3659</v>
      </c>
      <c r="F71" s="5">
        <v>0</v>
      </c>
      <c r="G71" s="5">
        <v>3659</v>
      </c>
      <c r="H71" s="6">
        <v>0</v>
      </c>
      <c r="I71" s="5">
        <v>-3344</v>
      </c>
      <c r="J71" s="4"/>
      <c r="K71" s="4"/>
    </row>
    <row r="72" spans="1:11" x14ac:dyDescent="0.25">
      <c r="A72" t="s">
        <v>96</v>
      </c>
      <c r="B72" t="s">
        <v>97</v>
      </c>
      <c r="C72" s="4" t="s">
        <v>83</v>
      </c>
      <c r="D72" s="4" t="s">
        <v>84</v>
      </c>
      <c r="E72" s="5">
        <v>0</v>
      </c>
      <c r="F72" s="5">
        <v>-10000</v>
      </c>
      <c r="G72" s="5">
        <v>-10000</v>
      </c>
      <c r="H72" s="6">
        <v>0</v>
      </c>
      <c r="I72" s="5">
        <v>-2048</v>
      </c>
      <c r="J72" s="4"/>
      <c r="K72" s="4"/>
    </row>
    <row r="73" spans="1:11" x14ac:dyDescent="0.25">
      <c r="A73" t="s">
        <v>96</v>
      </c>
      <c r="B73" t="s">
        <v>97</v>
      </c>
      <c r="C73" s="4" t="s">
        <v>87</v>
      </c>
      <c r="D73" s="4" t="s">
        <v>88</v>
      </c>
      <c r="E73" s="5">
        <v>-22300</v>
      </c>
      <c r="F73" s="5">
        <v>-22300</v>
      </c>
      <c r="G73" s="5">
        <v>0</v>
      </c>
      <c r="H73" s="6">
        <v>100</v>
      </c>
      <c r="I73" s="5">
        <v>-24500</v>
      </c>
      <c r="J73" s="4"/>
      <c r="K73" s="4"/>
    </row>
    <row r="74" spans="1:11" x14ac:dyDescent="0.25">
      <c r="A74" t="s">
        <v>106</v>
      </c>
      <c r="B74" t="s">
        <v>107</v>
      </c>
      <c r="C74" t="s">
        <v>9</v>
      </c>
      <c r="D74" t="s">
        <v>10</v>
      </c>
      <c r="E74" s="1">
        <v>0</v>
      </c>
      <c r="F74" s="1">
        <v>1000</v>
      </c>
      <c r="G74" s="1">
        <v>1000</v>
      </c>
      <c r="H74" s="2">
        <v>0</v>
      </c>
      <c r="I74" s="1">
        <v>0</v>
      </c>
      <c r="J74" t="s">
        <v>121</v>
      </c>
    </row>
    <row r="75" spans="1:11" x14ac:dyDescent="0.25">
      <c r="A75" t="s">
        <v>106</v>
      </c>
      <c r="B75" t="s">
        <v>107</v>
      </c>
      <c r="C75" t="s">
        <v>11</v>
      </c>
      <c r="D75" t="s">
        <v>12</v>
      </c>
      <c r="E75" s="1">
        <v>600</v>
      </c>
      <c r="F75" s="1">
        <v>0</v>
      </c>
      <c r="G75" s="1">
        <v>-600</v>
      </c>
      <c r="H75" s="2">
        <v>0</v>
      </c>
      <c r="I75" s="1">
        <v>0</v>
      </c>
      <c r="J75" t="s">
        <v>121</v>
      </c>
    </row>
    <row r="76" spans="1:11" x14ac:dyDescent="0.25">
      <c r="A76" t="s">
        <v>106</v>
      </c>
      <c r="B76" t="s">
        <v>107</v>
      </c>
      <c r="C76" t="s">
        <v>13</v>
      </c>
      <c r="D76" t="s">
        <v>14</v>
      </c>
      <c r="E76" s="1">
        <v>3900</v>
      </c>
      <c r="F76" s="1">
        <v>1500</v>
      </c>
      <c r="G76" s="1">
        <v>-2400</v>
      </c>
      <c r="H76" s="2">
        <v>260</v>
      </c>
      <c r="I76" s="1">
        <v>1527</v>
      </c>
      <c r="J76" t="s">
        <v>121</v>
      </c>
    </row>
    <row r="77" spans="1:11" x14ac:dyDescent="0.25">
      <c r="A77" t="s">
        <v>106</v>
      </c>
      <c r="B77" t="s">
        <v>107</v>
      </c>
      <c r="C77" t="s">
        <v>15</v>
      </c>
      <c r="D77" t="s">
        <v>16</v>
      </c>
      <c r="E77" s="1">
        <v>0</v>
      </c>
      <c r="F77" s="1">
        <v>0</v>
      </c>
      <c r="G77" s="1">
        <v>0</v>
      </c>
      <c r="H77" s="2">
        <v>0</v>
      </c>
      <c r="I77" s="1">
        <v>979</v>
      </c>
      <c r="J77" t="s">
        <v>121</v>
      </c>
    </row>
    <row r="78" spans="1:11" x14ac:dyDescent="0.25">
      <c r="A78" t="s">
        <v>106</v>
      </c>
      <c r="B78" t="s">
        <v>107</v>
      </c>
      <c r="C78" t="s">
        <v>17</v>
      </c>
      <c r="D78" t="s">
        <v>18</v>
      </c>
      <c r="E78" s="1">
        <v>0</v>
      </c>
      <c r="F78" s="1">
        <v>3500</v>
      </c>
      <c r="G78" s="1">
        <v>3500</v>
      </c>
      <c r="H78" s="2">
        <v>0</v>
      </c>
      <c r="I78" s="1">
        <v>0</v>
      </c>
      <c r="J78" t="s">
        <v>121</v>
      </c>
    </row>
    <row r="79" spans="1:11" x14ac:dyDescent="0.25">
      <c r="A79" t="s">
        <v>106</v>
      </c>
      <c r="B79" t="s">
        <v>107</v>
      </c>
      <c r="C79" t="s">
        <v>19</v>
      </c>
      <c r="D79" t="s">
        <v>20</v>
      </c>
      <c r="E79" s="1">
        <v>3015</v>
      </c>
      <c r="F79" s="1">
        <v>0</v>
      </c>
      <c r="G79" s="1">
        <v>-3015</v>
      </c>
      <c r="H79" s="2">
        <v>0</v>
      </c>
      <c r="I79" s="1">
        <v>3836</v>
      </c>
      <c r="J79" t="s">
        <v>121</v>
      </c>
    </row>
    <row r="80" spans="1:11" x14ac:dyDescent="0.25">
      <c r="A80" t="s">
        <v>106</v>
      </c>
      <c r="B80" t="s">
        <v>107</v>
      </c>
      <c r="C80" t="s">
        <v>21</v>
      </c>
      <c r="D80" t="s">
        <v>22</v>
      </c>
      <c r="E80" s="1">
        <v>1285</v>
      </c>
      <c r="F80" s="1">
        <v>5000</v>
      </c>
      <c r="G80" s="1">
        <v>3715</v>
      </c>
      <c r="H80" s="2">
        <v>25.7</v>
      </c>
      <c r="I80" s="1">
        <v>3869</v>
      </c>
      <c r="J80" t="s">
        <v>121</v>
      </c>
    </row>
    <row r="81" spans="1:10" x14ac:dyDescent="0.25">
      <c r="A81" t="s">
        <v>106</v>
      </c>
      <c r="B81" t="s">
        <v>107</v>
      </c>
      <c r="C81" t="s">
        <v>23</v>
      </c>
      <c r="D81" t="s">
        <v>24</v>
      </c>
      <c r="E81" s="1">
        <v>14490</v>
      </c>
      <c r="F81" s="1">
        <v>5000</v>
      </c>
      <c r="G81" s="1">
        <v>-9490</v>
      </c>
      <c r="H81" s="2">
        <v>289.791</v>
      </c>
      <c r="I81" s="1">
        <v>4978</v>
      </c>
      <c r="J81" t="s">
        <v>121</v>
      </c>
    </row>
    <row r="82" spans="1:10" x14ac:dyDescent="0.25">
      <c r="A82" t="s">
        <v>106</v>
      </c>
      <c r="B82" t="s">
        <v>107</v>
      </c>
      <c r="C82" t="s">
        <v>25</v>
      </c>
      <c r="D82" t="s">
        <v>26</v>
      </c>
      <c r="E82" s="1">
        <v>0</v>
      </c>
      <c r="F82" s="1">
        <v>0</v>
      </c>
      <c r="G82" s="1">
        <v>0</v>
      </c>
      <c r="H82" s="2">
        <v>0</v>
      </c>
      <c r="I82" s="1">
        <v>351</v>
      </c>
      <c r="J82" t="s">
        <v>121</v>
      </c>
    </row>
    <row r="83" spans="1:10" x14ac:dyDescent="0.25">
      <c r="A83" t="s">
        <v>106</v>
      </c>
      <c r="B83" t="s">
        <v>107</v>
      </c>
      <c r="C83" t="s">
        <v>39</v>
      </c>
      <c r="D83" t="s">
        <v>40</v>
      </c>
      <c r="E83" s="1">
        <v>0</v>
      </c>
      <c r="F83" s="1">
        <v>2000</v>
      </c>
      <c r="G83" s="1">
        <v>2000</v>
      </c>
      <c r="H83" s="2">
        <v>0</v>
      </c>
      <c r="I83" s="1">
        <v>0</v>
      </c>
    </row>
    <row r="84" spans="1:10" x14ac:dyDescent="0.25">
      <c r="A84" t="s">
        <v>106</v>
      </c>
      <c r="B84" t="s">
        <v>107</v>
      </c>
      <c r="C84" t="s">
        <v>43</v>
      </c>
      <c r="D84" t="s">
        <v>44</v>
      </c>
      <c r="E84" s="1">
        <v>2711</v>
      </c>
      <c r="F84" s="1">
        <v>1000</v>
      </c>
      <c r="G84" s="1">
        <v>-1711</v>
      </c>
      <c r="H84" s="2">
        <v>271.10700000000003</v>
      </c>
      <c r="I84" s="1">
        <v>0</v>
      </c>
    </row>
    <row r="85" spans="1:10" x14ac:dyDescent="0.25">
      <c r="A85" t="s">
        <v>106</v>
      </c>
      <c r="B85" t="s">
        <v>107</v>
      </c>
      <c r="C85" t="s">
        <v>67</v>
      </c>
      <c r="D85" t="s">
        <v>68</v>
      </c>
      <c r="E85" s="1">
        <v>-2711</v>
      </c>
      <c r="F85" s="1">
        <v>-1000</v>
      </c>
      <c r="G85" s="1">
        <v>1711</v>
      </c>
      <c r="H85" s="2">
        <v>271.10700000000003</v>
      </c>
      <c r="I85" s="1">
        <v>0</v>
      </c>
    </row>
    <row r="86" spans="1:10" x14ac:dyDescent="0.25">
      <c r="A86" t="s">
        <v>106</v>
      </c>
      <c r="B86" t="s">
        <v>107</v>
      </c>
      <c r="C86" t="s">
        <v>81</v>
      </c>
      <c r="D86" t="s">
        <v>82</v>
      </c>
      <c r="E86" s="1">
        <v>0</v>
      </c>
      <c r="F86" s="1">
        <v>-6000</v>
      </c>
      <c r="G86" s="1">
        <v>-6000</v>
      </c>
      <c r="H86" s="2">
        <v>0</v>
      </c>
      <c r="I86" s="1">
        <v>0</v>
      </c>
    </row>
    <row r="87" spans="1:10" x14ac:dyDescent="0.25">
      <c r="A87" t="s">
        <v>106</v>
      </c>
      <c r="B87" t="s">
        <v>107</v>
      </c>
      <c r="C87" t="s">
        <v>87</v>
      </c>
      <c r="D87" t="s">
        <v>88</v>
      </c>
      <c r="E87" s="1">
        <v>-12000</v>
      </c>
      <c r="F87" s="1">
        <v>-12000</v>
      </c>
      <c r="G87" s="1">
        <v>0</v>
      </c>
      <c r="H87" s="2">
        <v>100</v>
      </c>
      <c r="I87" s="1">
        <v>-15540</v>
      </c>
    </row>
    <row r="88" spans="1:10" x14ac:dyDescent="0.25">
      <c r="A88" t="s">
        <v>108</v>
      </c>
      <c r="B88" t="s">
        <v>109</v>
      </c>
      <c r="C88" t="s">
        <v>13</v>
      </c>
      <c r="D88" t="s">
        <v>14</v>
      </c>
      <c r="E88" s="1">
        <v>130</v>
      </c>
      <c r="F88" s="1">
        <v>1500</v>
      </c>
      <c r="G88" s="1">
        <v>1370</v>
      </c>
      <c r="H88" s="2">
        <v>8.6720000000000006</v>
      </c>
      <c r="I88" s="1">
        <v>761</v>
      </c>
      <c r="J88" t="s">
        <v>121</v>
      </c>
    </row>
    <row r="89" spans="1:10" x14ac:dyDescent="0.25">
      <c r="A89" t="s">
        <v>108</v>
      </c>
      <c r="B89" t="s">
        <v>109</v>
      </c>
      <c r="C89" t="s">
        <v>110</v>
      </c>
      <c r="D89" t="s">
        <v>111</v>
      </c>
      <c r="E89" s="1">
        <v>1124</v>
      </c>
      <c r="F89" s="1">
        <v>1000</v>
      </c>
      <c r="G89" s="1">
        <v>-124</v>
      </c>
      <c r="H89" s="2">
        <v>112.376</v>
      </c>
      <c r="I89" s="1">
        <v>281</v>
      </c>
      <c r="J89" t="s">
        <v>121</v>
      </c>
    </row>
    <row r="90" spans="1:10" x14ac:dyDescent="0.25">
      <c r="A90" t="s">
        <v>108</v>
      </c>
      <c r="B90" t="s">
        <v>109</v>
      </c>
      <c r="C90" t="s">
        <v>19</v>
      </c>
      <c r="D90" t="s">
        <v>20</v>
      </c>
      <c r="E90" s="1">
        <v>1034</v>
      </c>
      <c r="F90" s="1">
        <v>2500</v>
      </c>
      <c r="G90" s="1">
        <v>1466</v>
      </c>
      <c r="H90" s="2">
        <v>41.366399999999999</v>
      </c>
      <c r="I90" s="1">
        <v>3072</v>
      </c>
      <c r="J90" t="s">
        <v>121</v>
      </c>
    </row>
    <row r="91" spans="1:10" x14ac:dyDescent="0.25">
      <c r="A91" t="s">
        <v>108</v>
      </c>
      <c r="B91" t="s">
        <v>109</v>
      </c>
      <c r="C91" t="s">
        <v>21</v>
      </c>
      <c r="D91" t="s">
        <v>22</v>
      </c>
      <c r="E91" s="1">
        <v>5167</v>
      </c>
      <c r="F91" s="1">
        <v>0</v>
      </c>
      <c r="G91" s="1">
        <v>-5167</v>
      </c>
      <c r="H91" s="2">
        <v>0</v>
      </c>
      <c r="I91" s="1">
        <v>0</v>
      </c>
      <c r="J91" t="s">
        <v>121</v>
      </c>
    </row>
    <row r="92" spans="1:10" x14ac:dyDescent="0.25">
      <c r="A92" t="s">
        <v>108</v>
      </c>
      <c r="B92" t="s">
        <v>109</v>
      </c>
      <c r="C92" t="s">
        <v>23</v>
      </c>
      <c r="D92" t="s">
        <v>24</v>
      </c>
      <c r="E92" s="1">
        <v>34139</v>
      </c>
      <c r="F92" s="1">
        <v>42500</v>
      </c>
      <c r="G92" s="1">
        <v>8361</v>
      </c>
      <c r="H92" s="2">
        <v>80.328023529999996</v>
      </c>
      <c r="I92" s="1">
        <v>47280</v>
      </c>
      <c r="J92" t="s">
        <v>121</v>
      </c>
    </row>
    <row r="93" spans="1:10" x14ac:dyDescent="0.25">
      <c r="A93" t="s">
        <v>108</v>
      </c>
      <c r="B93" t="s">
        <v>109</v>
      </c>
      <c r="C93" t="s">
        <v>25</v>
      </c>
      <c r="D93" t="s">
        <v>26</v>
      </c>
      <c r="E93" s="1">
        <v>8247</v>
      </c>
      <c r="F93" s="1">
        <v>5500</v>
      </c>
      <c r="G93" s="1">
        <v>-2747</v>
      </c>
      <c r="H93" s="2">
        <v>149.94763639999999</v>
      </c>
      <c r="I93" s="1">
        <v>5796</v>
      </c>
      <c r="J93" t="s">
        <v>121</v>
      </c>
    </row>
    <row r="94" spans="1:10" x14ac:dyDescent="0.25">
      <c r="A94" t="s">
        <v>108</v>
      </c>
      <c r="B94" t="s">
        <v>109</v>
      </c>
      <c r="C94" t="s">
        <v>27</v>
      </c>
      <c r="D94" t="s">
        <v>28</v>
      </c>
      <c r="E94" s="1">
        <v>0</v>
      </c>
      <c r="F94" s="1">
        <v>1000</v>
      </c>
      <c r="G94" s="1">
        <v>1000</v>
      </c>
      <c r="H94" s="2">
        <v>0</v>
      </c>
      <c r="I94" s="1">
        <v>1000</v>
      </c>
      <c r="J94" t="s">
        <v>121</v>
      </c>
    </row>
    <row r="95" spans="1:10" x14ac:dyDescent="0.25">
      <c r="A95" t="s">
        <v>108</v>
      </c>
      <c r="B95" t="s">
        <v>109</v>
      </c>
      <c r="C95" t="s">
        <v>100</v>
      </c>
      <c r="D95" t="s">
        <v>101</v>
      </c>
      <c r="E95" s="1">
        <v>6000</v>
      </c>
      <c r="F95" s="1">
        <v>7500</v>
      </c>
      <c r="G95" s="1">
        <v>1500</v>
      </c>
      <c r="H95" s="2">
        <v>80</v>
      </c>
      <c r="I95" s="1">
        <v>7280</v>
      </c>
      <c r="J95" t="s">
        <v>121</v>
      </c>
    </row>
    <row r="96" spans="1:10" x14ac:dyDescent="0.25">
      <c r="A96" t="s">
        <v>108</v>
      </c>
      <c r="B96" t="s">
        <v>109</v>
      </c>
      <c r="C96" t="s">
        <v>33</v>
      </c>
      <c r="D96" t="s">
        <v>34</v>
      </c>
      <c r="E96" s="1">
        <v>16</v>
      </c>
      <c r="F96" s="1">
        <v>0</v>
      </c>
      <c r="G96" s="1">
        <v>-16</v>
      </c>
      <c r="H96" s="2">
        <v>0</v>
      </c>
      <c r="I96" s="1">
        <v>20</v>
      </c>
      <c r="J96" t="s">
        <v>121</v>
      </c>
    </row>
    <row r="97" spans="1:10" x14ac:dyDescent="0.25">
      <c r="A97" t="s">
        <v>108</v>
      </c>
      <c r="B97" t="s">
        <v>109</v>
      </c>
      <c r="C97" t="s">
        <v>91</v>
      </c>
      <c r="D97" t="s">
        <v>92</v>
      </c>
      <c r="E97" s="1">
        <v>1725</v>
      </c>
      <c r="F97" s="1">
        <v>0</v>
      </c>
      <c r="G97" s="1">
        <v>-1725</v>
      </c>
      <c r="H97" s="2">
        <v>0</v>
      </c>
      <c r="I97" s="1">
        <v>0</v>
      </c>
    </row>
    <row r="98" spans="1:10" x14ac:dyDescent="0.25">
      <c r="A98" t="s">
        <v>108</v>
      </c>
      <c r="B98" t="s">
        <v>109</v>
      </c>
      <c r="C98" t="s">
        <v>39</v>
      </c>
      <c r="D98" t="s">
        <v>40</v>
      </c>
      <c r="E98" s="1">
        <v>0</v>
      </c>
      <c r="F98" s="1">
        <v>2500</v>
      </c>
      <c r="G98" s="1">
        <v>2500</v>
      </c>
      <c r="H98" s="2">
        <v>0</v>
      </c>
      <c r="I98" s="1">
        <v>0</v>
      </c>
    </row>
    <row r="99" spans="1:10" x14ac:dyDescent="0.25">
      <c r="A99" t="s">
        <v>108</v>
      </c>
      <c r="B99" t="s">
        <v>109</v>
      </c>
      <c r="C99" t="s">
        <v>43</v>
      </c>
      <c r="D99" t="s">
        <v>44</v>
      </c>
      <c r="E99" s="1">
        <v>8261</v>
      </c>
      <c r="F99" s="1">
        <v>0</v>
      </c>
      <c r="G99" s="1">
        <v>-8261</v>
      </c>
      <c r="H99" s="2">
        <v>0</v>
      </c>
      <c r="I99" s="1">
        <v>0</v>
      </c>
    </row>
    <row r="100" spans="1:10" x14ac:dyDescent="0.25">
      <c r="A100" t="s">
        <v>108</v>
      </c>
      <c r="B100" t="s">
        <v>109</v>
      </c>
      <c r="C100" t="s">
        <v>51</v>
      </c>
      <c r="D100" t="s">
        <v>52</v>
      </c>
      <c r="E100" s="1">
        <v>3450</v>
      </c>
      <c r="F100" s="1">
        <v>2000</v>
      </c>
      <c r="G100" s="1">
        <v>-1450</v>
      </c>
      <c r="H100" s="2">
        <v>172.5</v>
      </c>
      <c r="I100" s="1">
        <v>1800</v>
      </c>
    </row>
    <row r="101" spans="1:10" x14ac:dyDescent="0.25">
      <c r="A101" t="s">
        <v>108</v>
      </c>
      <c r="B101" t="s">
        <v>109</v>
      </c>
      <c r="C101" t="s">
        <v>57</v>
      </c>
      <c r="D101" t="s">
        <v>58</v>
      </c>
      <c r="E101" s="1">
        <v>0</v>
      </c>
      <c r="F101" s="1">
        <v>-60000</v>
      </c>
      <c r="G101" s="1">
        <v>-60000</v>
      </c>
      <c r="H101" s="2">
        <v>0</v>
      </c>
      <c r="I101" s="1">
        <v>-60496</v>
      </c>
    </row>
    <row r="102" spans="1:10" x14ac:dyDescent="0.25">
      <c r="A102" t="s">
        <v>108</v>
      </c>
      <c r="B102" t="s">
        <v>109</v>
      </c>
      <c r="C102" t="s">
        <v>67</v>
      </c>
      <c r="D102" t="s">
        <v>68</v>
      </c>
      <c r="E102" s="1">
        <v>-8261</v>
      </c>
      <c r="F102" s="1">
        <v>0</v>
      </c>
      <c r="G102" s="1">
        <v>8261</v>
      </c>
      <c r="H102" s="2">
        <v>0</v>
      </c>
      <c r="I102" s="1">
        <v>0</v>
      </c>
    </row>
    <row r="103" spans="1:10" x14ac:dyDescent="0.25">
      <c r="A103" t="s">
        <v>108</v>
      </c>
      <c r="B103" t="s">
        <v>109</v>
      </c>
      <c r="C103" t="s">
        <v>81</v>
      </c>
      <c r="D103" t="s">
        <v>82</v>
      </c>
      <c r="E103" s="1">
        <v>-56684</v>
      </c>
      <c r="F103" s="1">
        <v>0</v>
      </c>
      <c r="G103" s="1">
        <v>56684</v>
      </c>
      <c r="H103" s="2">
        <v>0</v>
      </c>
      <c r="I103" s="1">
        <v>0</v>
      </c>
    </row>
    <row r="104" spans="1:10" x14ac:dyDescent="0.25">
      <c r="A104" t="s">
        <v>108</v>
      </c>
      <c r="B104" t="s">
        <v>109</v>
      </c>
      <c r="C104" t="s">
        <v>87</v>
      </c>
      <c r="D104" t="s">
        <v>88</v>
      </c>
      <c r="E104" s="1">
        <v>-6000</v>
      </c>
      <c r="F104" s="1">
        <v>-6000</v>
      </c>
      <c r="G104" s="1">
        <v>0</v>
      </c>
      <c r="H104" s="2">
        <v>100</v>
      </c>
      <c r="I104" s="1">
        <v>-6793</v>
      </c>
    </row>
    <row r="105" spans="1:10" x14ac:dyDescent="0.25">
      <c r="A105" t="s">
        <v>112</v>
      </c>
      <c r="B105" t="s">
        <v>113</v>
      </c>
      <c r="C105" t="s">
        <v>102</v>
      </c>
      <c r="D105" t="s">
        <v>103</v>
      </c>
      <c r="E105" s="1">
        <v>0</v>
      </c>
      <c r="F105" s="1">
        <v>0</v>
      </c>
      <c r="G105" s="1">
        <v>0</v>
      </c>
      <c r="H105" s="2">
        <v>0</v>
      </c>
      <c r="I105" s="1">
        <v>11725</v>
      </c>
    </row>
    <row r="106" spans="1:10" x14ac:dyDescent="0.25">
      <c r="A106" t="s">
        <v>112</v>
      </c>
      <c r="B106" t="s">
        <v>113</v>
      </c>
      <c r="C106" t="s">
        <v>73</v>
      </c>
      <c r="D106" t="s">
        <v>74</v>
      </c>
      <c r="E106" s="1">
        <v>0</v>
      </c>
      <c r="F106" s="1">
        <v>0</v>
      </c>
      <c r="G106" s="1">
        <v>0</v>
      </c>
      <c r="H106" s="2">
        <v>0</v>
      </c>
      <c r="I106" s="1">
        <v>-11705</v>
      </c>
    </row>
    <row r="107" spans="1:10" x14ac:dyDescent="0.25">
      <c r="A107" t="s">
        <v>112</v>
      </c>
      <c r="B107" t="s">
        <v>113</v>
      </c>
      <c r="C107" t="s">
        <v>83</v>
      </c>
      <c r="D107" t="s">
        <v>84</v>
      </c>
      <c r="E107" s="1">
        <v>0</v>
      </c>
      <c r="F107" s="1">
        <v>0</v>
      </c>
      <c r="G107" s="1">
        <v>0</v>
      </c>
      <c r="H107" s="2">
        <v>0</v>
      </c>
      <c r="I107" s="1">
        <v>-20</v>
      </c>
    </row>
    <row r="108" spans="1:10" x14ac:dyDescent="0.25">
      <c r="A108" t="s">
        <v>114</v>
      </c>
      <c r="B108" t="s">
        <v>115</v>
      </c>
      <c r="C108" t="s">
        <v>19</v>
      </c>
      <c r="D108" t="s">
        <v>20</v>
      </c>
      <c r="E108" s="1">
        <v>1901</v>
      </c>
      <c r="F108" s="1">
        <v>3000</v>
      </c>
      <c r="G108" s="1">
        <v>1099</v>
      </c>
      <c r="H108" s="2">
        <v>63.363333330000003</v>
      </c>
      <c r="I108" s="1">
        <v>2740</v>
      </c>
      <c r="J108" t="s">
        <v>121</v>
      </c>
    </row>
    <row r="109" spans="1:10" x14ac:dyDescent="0.25">
      <c r="A109" t="s">
        <v>114</v>
      </c>
      <c r="B109" t="s">
        <v>115</v>
      </c>
      <c r="C109" t="s">
        <v>21</v>
      </c>
      <c r="D109" t="s">
        <v>22</v>
      </c>
      <c r="E109" s="1">
        <v>8766</v>
      </c>
      <c r="F109" s="1">
        <v>0</v>
      </c>
      <c r="G109" s="1">
        <v>-8766</v>
      </c>
      <c r="H109" s="2">
        <v>0</v>
      </c>
      <c r="I109" s="1">
        <v>0</v>
      </c>
      <c r="J109" t="s">
        <v>121</v>
      </c>
    </row>
    <row r="110" spans="1:10" x14ac:dyDescent="0.25">
      <c r="A110" t="s">
        <v>114</v>
      </c>
      <c r="B110" t="s">
        <v>115</v>
      </c>
      <c r="C110" t="s">
        <v>23</v>
      </c>
      <c r="D110" t="s">
        <v>24</v>
      </c>
      <c r="E110" s="1">
        <v>0</v>
      </c>
      <c r="F110" s="1">
        <v>8000</v>
      </c>
      <c r="G110" s="1">
        <v>8000</v>
      </c>
      <c r="H110" s="2">
        <v>0</v>
      </c>
      <c r="I110" s="1">
        <v>10758</v>
      </c>
      <c r="J110" t="s">
        <v>121</v>
      </c>
    </row>
    <row r="111" spans="1:10" x14ac:dyDescent="0.25">
      <c r="A111" t="s">
        <v>114</v>
      </c>
      <c r="B111" t="s">
        <v>115</v>
      </c>
      <c r="C111" t="s">
        <v>29</v>
      </c>
      <c r="D111" t="s">
        <v>30</v>
      </c>
      <c r="E111" s="1">
        <v>0</v>
      </c>
      <c r="F111" s="1">
        <v>100</v>
      </c>
      <c r="G111" s="1">
        <v>100</v>
      </c>
      <c r="H111" s="2">
        <v>0</v>
      </c>
      <c r="I111" s="1">
        <v>0</v>
      </c>
    </row>
    <row r="112" spans="1:10" x14ac:dyDescent="0.25">
      <c r="A112" t="s">
        <v>114</v>
      </c>
      <c r="B112" t="s">
        <v>115</v>
      </c>
      <c r="C112" t="s">
        <v>35</v>
      </c>
      <c r="D112" t="s">
        <v>36</v>
      </c>
      <c r="E112" s="1">
        <v>0</v>
      </c>
      <c r="F112" s="1">
        <v>650</v>
      </c>
      <c r="G112" s="1">
        <v>650</v>
      </c>
      <c r="H112" s="2">
        <v>0</v>
      </c>
      <c r="I112" s="1">
        <v>0</v>
      </c>
    </row>
    <row r="113" spans="1:10" x14ac:dyDescent="0.25">
      <c r="A113" t="s">
        <v>114</v>
      </c>
      <c r="B113" t="s">
        <v>115</v>
      </c>
      <c r="C113" t="s">
        <v>91</v>
      </c>
      <c r="D113" t="s">
        <v>92</v>
      </c>
      <c r="E113" s="1">
        <v>0</v>
      </c>
      <c r="F113" s="1">
        <v>2000</v>
      </c>
      <c r="G113" s="1">
        <v>2000</v>
      </c>
      <c r="H113" s="2">
        <v>0</v>
      </c>
      <c r="I113" s="1">
        <v>0</v>
      </c>
    </row>
    <row r="114" spans="1:10" x14ac:dyDescent="0.25">
      <c r="A114" t="s">
        <v>114</v>
      </c>
      <c r="B114" t="s">
        <v>115</v>
      </c>
      <c r="C114" t="s">
        <v>41</v>
      </c>
      <c r="D114" t="s">
        <v>42</v>
      </c>
      <c r="E114" s="1">
        <v>2396</v>
      </c>
      <c r="F114" s="1">
        <v>5600</v>
      </c>
      <c r="G114" s="1">
        <v>3204</v>
      </c>
      <c r="H114" s="2">
        <v>42.785714290000001</v>
      </c>
      <c r="I114" s="1">
        <v>1897</v>
      </c>
    </row>
    <row r="115" spans="1:10" x14ac:dyDescent="0.25">
      <c r="A115" t="s">
        <v>114</v>
      </c>
      <c r="B115" t="s">
        <v>115</v>
      </c>
      <c r="C115" t="s">
        <v>43</v>
      </c>
      <c r="D115" t="s">
        <v>44</v>
      </c>
      <c r="E115" s="1">
        <v>24</v>
      </c>
      <c r="F115" s="1">
        <v>1500</v>
      </c>
      <c r="G115" s="1">
        <v>1476</v>
      </c>
      <c r="H115" s="2">
        <v>1.6</v>
      </c>
      <c r="I115" s="1">
        <v>0</v>
      </c>
    </row>
    <row r="116" spans="1:10" x14ac:dyDescent="0.25">
      <c r="A116" t="s">
        <v>114</v>
      </c>
      <c r="B116" t="s">
        <v>115</v>
      </c>
      <c r="C116" t="s">
        <v>102</v>
      </c>
      <c r="D116" t="s">
        <v>103</v>
      </c>
      <c r="E116" s="1">
        <v>0</v>
      </c>
      <c r="F116" s="1">
        <v>0</v>
      </c>
      <c r="G116" s="1">
        <v>0</v>
      </c>
      <c r="H116" s="2">
        <v>0</v>
      </c>
      <c r="I116" s="1">
        <v>107424</v>
      </c>
    </row>
    <row r="117" spans="1:10" x14ac:dyDescent="0.25">
      <c r="A117" t="s">
        <v>114</v>
      </c>
      <c r="B117" t="s">
        <v>115</v>
      </c>
      <c r="C117" t="s">
        <v>61</v>
      </c>
      <c r="D117" t="s">
        <v>62</v>
      </c>
      <c r="E117" s="1">
        <v>-6456</v>
      </c>
      <c r="F117" s="1">
        <v>-9000</v>
      </c>
      <c r="G117" s="1">
        <v>-2544</v>
      </c>
      <c r="H117" s="2">
        <v>71.733333329999994</v>
      </c>
      <c r="I117" s="1">
        <v>-7260</v>
      </c>
    </row>
    <row r="118" spans="1:10" x14ac:dyDescent="0.25">
      <c r="A118" t="s">
        <v>114</v>
      </c>
      <c r="B118" t="s">
        <v>115</v>
      </c>
      <c r="C118" t="s">
        <v>67</v>
      </c>
      <c r="D118" t="s">
        <v>68</v>
      </c>
      <c r="E118" s="1">
        <v>-24</v>
      </c>
      <c r="F118" s="1">
        <v>-1500</v>
      </c>
      <c r="G118" s="1">
        <v>-1476</v>
      </c>
      <c r="H118" s="2">
        <v>1.6</v>
      </c>
      <c r="I118" s="1">
        <v>0</v>
      </c>
    </row>
    <row r="119" spans="1:10" x14ac:dyDescent="0.25">
      <c r="A119" t="s">
        <v>114</v>
      </c>
      <c r="B119" t="s">
        <v>115</v>
      </c>
      <c r="C119" t="s">
        <v>73</v>
      </c>
      <c r="D119" t="s">
        <v>74</v>
      </c>
      <c r="E119" s="1">
        <v>0</v>
      </c>
      <c r="F119" s="1">
        <v>0</v>
      </c>
      <c r="G119" s="1">
        <v>0</v>
      </c>
      <c r="H119" s="2">
        <v>0</v>
      </c>
      <c r="I119" s="1">
        <v>-100184</v>
      </c>
    </row>
    <row r="120" spans="1:10" x14ac:dyDescent="0.25">
      <c r="A120" t="s">
        <v>114</v>
      </c>
      <c r="B120" t="s">
        <v>115</v>
      </c>
      <c r="C120" t="s">
        <v>81</v>
      </c>
      <c r="D120" t="s">
        <v>82</v>
      </c>
      <c r="E120" s="1">
        <v>-20000</v>
      </c>
      <c r="F120" s="1">
        <v>-9000</v>
      </c>
      <c r="G120" s="1">
        <v>11000</v>
      </c>
      <c r="H120" s="2">
        <v>222.2222222</v>
      </c>
      <c r="I120" s="1">
        <v>-15000</v>
      </c>
    </row>
    <row r="121" spans="1:10" x14ac:dyDescent="0.25">
      <c r="A121" t="s">
        <v>114</v>
      </c>
      <c r="B121" t="s">
        <v>115</v>
      </c>
      <c r="C121" t="s">
        <v>83</v>
      </c>
      <c r="D121" t="s">
        <v>84</v>
      </c>
      <c r="E121" s="1">
        <v>0</v>
      </c>
      <c r="F121" s="1">
        <v>-1350</v>
      </c>
      <c r="G121" s="1">
        <v>-1350</v>
      </c>
      <c r="H121" s="2">
        <v>0</v>
      </c>
      <c r="I121" s="1">
        <v>-375</v>
      </c>
    </row>
    <row r="122" spans="1:10" x14ac:dyDescent="0.25">
      <c r="A122" t="s">
        <v>116</v>
      </c>
      <c r="B122" t="s">
        <v>117</v>
      </c>
      <c r="C122" t="s">
        <v>13</v>
      </c>
      <c r="D122" t="s">
        <v>14</v>
      </c>
      <c r="E122" s="1">
        <v>48</v>
      </c>
      <c r="F122" s="1">
        <v>2000</v>
      </c>
      <c r="G122" s="1">
        <v>1952</v>
      </c>
      <c r="H122" s="2">
        <v>2.4</v>
      </c>
      <c r="I122" s="1">
        <v>208</v>
      </c>
      <c r="J122" t="s">
        <v>121</v>
      </c>
    </row>
    <row r="123" spans="1:10" x14ac:dyDescent="0.25">
      <c r="A123" t="s">
        <v>116</v>
      </c>
      <c r="B123" t="s">
        <v>117</v>
      </c>
      <c r="C123" t="s">
        <v>19</v>
      </c>
      <c r="D123" t="s">
        <v>20</v>
      </c>
      <c r="E123" s="1">
        <v>1</v>
      </c>
      <c r="F123" s="1">
        <v>1500</v>
      </c>
      <c r="G123" s="1">
        <v>1499</v>
      </c>
      <c r="H123" s="2">
        <v>8.5333333329999997E-2</v>
      </c>
      <c r="I123" s="1">
        <v>309</v>
      </c>
      <c r="J123" t="s">
        <v>121</v>
      </c>
    </row>
    <row r="124" spans="1:10" x14ac:dyDescent="0.25">
      <c r="A124" t="s">
        <v>116</v>
      </c>
      <c r="B124" t="s">
        <v>117</v>
      </c>
      <c r="C124" t="s">
        <v>21</v>
      </c>
      <c r="D124" t="s">
        <v>22</v>
      </c>
      <c r="E124" s="1">
        <v>12</v>
      </c>
      <c r="F124" s="1">
        <v>1000</v>
      </c>
      <c r="G124" s="1">
        <v>988</v>
      </c>
      <c r="H124" s="2">
        <v>1.2</v>
      </c>
      <c r="I124" s="1">
        <v>11</v>
      </c>
      <c r="J124" t="s">
        <v>121</v>
      </c>
    </row>
    <row r="125" spans="1:10" x14ac:dyDescent="0.25">
      <c r="A125" t="s">
        <v>116</v>
      </c>
      <c r="B125" t="s">
        <v>117</v>
      </c>
      <c r="C125" t="s">
        <v>23</v>
      </c>
      <c r="D125" t="s">
        <v>24</v>
      </c>
      <c r="E125" s="1">
        <v>330</v>
      </c>
      <c r="F125" s="1">
        <v>2000</v>
      </c>
      <c r="G125" s="1">
        <v>1670</v>
      </c>
      <c r="H125" s="2">
        <v>16.497</v>
      </c>
      <c r="I125" s="1">
        <v>1900</v>
      </c>
      <c r="J125" t="s">
        <v>121</v>
      </c>
    </row>
    <row r="126" spans="1:10" x14ac:dyDescent="0.25">
      <c r="A126" t="s">
        <v>116</v>
      </c>
      <c r="B126" t="s">
        <v>117</v>
      </c>
      <c r="C126" t="s">
        <v>29</v>
      </c>
      <c r="D126" t="s">
        <v>30</v>
      </c>
      <c r="E126" s="1">
        <v>0</v>
      </c>
      <c r="F126" s="1">
        <v>0</v>
      </c>
      <c r="G126" s="1">
        <v>0</v>
      </c>
      <c r="H126" s="2">
        <v>0</v>
      </c>
      <c r="I126" s="1">
        <v>12</v>
      </c>
      <c r="J126" t="s">
        <v>121</v>
      </c>
    </row>
    <row r="127" spans="1:10" x14ac:dyDescent="0.25">
      <c r="A127" t="s">
        <v>116</v>
      </c>
      <c r="B127" t="s">
        <v>117</v>
      </c>
      <c r="C127" t="s">
        <v>98</v>
      </c>
      <c r="D127" t="s">
        <v>99</v>
      </c>
      <c r="E127" s="1">
        <v>0</v>
      </c>
      <c r="F127" s="1">
        <v>2000</v>
      </c>
      <c r="G127" s="1">
        <v>2000</v>
      </c>
      <c r="H127" s="2">
        <v>0</v>
      </c>
      <c r="I127" s="1">
        <v>0</v>
      </c>
      <c r="J127" t="s">
        <v>121</v>
      </c>
    </row>
    <row r="128" spans="1:10" x14ac:dyDescent="0.25">
      <c r="A128" t="s">
        <v>116</v>
      </c>
      <c r="B128" t="s">
        <v>117</v>
      </c>
      <c r="C128" t="s">
        <v>43</v>
      </c>
      <c r="D128" t="s">
        <v>44</v>
      </c>
      <c r="E128" s="1">
        <v>62</v>
      </c>
      <c r="F128" s="1">
        <v>0</v>
      </c>
      <c r="G128" s="1">
        <v>-62</v>
      </c>
      <c r="H128" s="2">
        <v>0</v>
      </c>
      <c r="I128" s="1">
        <v>0</v>
      </c>
    </row>
    <row r="129" spans="1:9" x14ac:dyDescent="0.25">
      <c r="A129" t="s">
        <v>116</v>
      </c>
      <c r="B129" t="s">
        <v>117</v>
      </c>
      <c r="C129" t="s">
        <v>53</v>
      </c>
      <c r="D129" t="s">
        <v>54</v>
      </c>
      <c r="E129" s="1">
        <v>0</v>
      </c>
      <c r="F129" s="1">
        <v>0</v>
      </c>
      <c r="G129" s="1">
        <v>0</v>
      </c>
      <c r="H129" s="2">
        <v>0</v>
      </c>
      <c r="I129" s="1">
        <v>440645</v>
      </c>
    </row>
    <row r="130" spans="1:9" x14ac:dyDescent="0.25">
      <c r="A130" t="s">
        <v>116</v>
      </c>
      <c r="B130" t="s">
        <v>117</v>
      </c>
      <c r="C130" t="s">
        <v>102</v>
      </c>
      <c r="D130" t="s">
        <v>103</v>
      </c>
      <c r="E130" s="1">
        <v>0</v>
      </c>
      <c r="F130" s="1">
        <v>0</v>
      </c>
      <c r="G130" s="1">
        <v>0</v>
      </c>
      <c r="H130" s="2">
        <v>0</v>
      </c>
      <c r="I130" s="1">
        <v>40373</v>
      </c>
    </row>
    <row r="131" spans="1:9" x14ac:dyDescent="0.25">
      <c r="A131" t="s">
        <v>116</v>
      </c>
      <c r="B131" t="s">
        <v>117</v>
      </c>
      <c r="C131" t="s">
        <v>67</v>
      </c>
      <c r="D131" t="s">
        <v>68</v>
      </c>
      <c r="E131" s="1">
        <v>-62</v>
      </c>
      <c r="F131" s="1">
        <v>0</v>
      </c>
      <c r="G131" s="1">
        <v>62</v>
      </c>
      <c r="H131" s="2">
        <v>0</v>
      </c>
      <c r="I131" s="1">
        <v>0</v>
      </c>
    </row>
    <row r="132" spans="1:9" x14ac:dyDescent="0.25">
      <c r="A132" t="s">
        <v>116</v>
      </c>
      <c r="B132" t="s">
        <v>117</v>
      </c>
      <c r="C132" t="s">
        <v>73</v>
      </c>
      <c r="D132" t="s">
        <v>74</v>
      </c>
      <c r="E132" s="1">
        <v>0</v>
      </c>
      <c r="F132" s="1">
        <v>0</v>
      </c>
      <c r="G132" s="1">
        <v>0</v>
      </c>
      <c r="H132" s="2">
        <v>0</v>
      </c>
      <c r="I132" s="1">
        <v>-474160</v>
      </c>
    </row>
    <row r="133" spans="1:9" x14ac:dyDescent="0.25">
      <c r="A133" t="s">
        <v>116</v>
      </c>
      <c r="B133" t="s">
        <v>117</v>
      </c>
      <c r="C133" t="s">
        <v>75</v>
      </c>
      <c r="D133" t="s">
        <v>76</v>
      </c>
      <c r="E133" s="1">
        <v>0</v>
      </c>
      <c r="F133" s="1">
        <v>-3000</v>
      </c>
      <c r="G133" s="1">
        <v>-3000</v>
      </c>
      <c r="H133" s="2">
        <v>0</v>
      </c>
      <c r="I133" s="1">
        <v>-2126</v>
      </c>
    </row>
    <row r="134" spans="1:9" x14ac:dyDescent="0.25">
      <c r="A134" t="s">
        <v>116</v>
      </c>
      <c r="B134" t="s">
        <v>117</v>
      </c>
      <c r="C134" t="s">
        <v>77</v>
      </c>
      <c r="D134" t="s">
        <v>78</v>
      </c>
      <c r="E134" s="1">
        <v>0</v>
      </c>
      <c r="F134" s="1">
        <v>-3000</v>
      </c>
      <c r="G134" s="1">
        <v>-3000</v>
      </c>
      <c r="H134" s="2">
        <v>0</v>
      </c>
      <c r="I134" s="1">
        <v>-2392</v>
      </c>
    </row>
    <row r="135" spans="1:9" x14ac:dyDescent="0.25">
      <c r="A135" t="s">
        <v>116</v>
      </c>
      <c r="B135" t="s">
        <v>117</v>
      </c>
      <c r="C135" t="s">
        <v>81</v>
      </c>
      <c r="D135" t="s">
        <v>82</v>
      </c>
      <c r="E135" s="1">
        <v>0</v>
      </c>
      <c r="F135" s="1">
        <v>-1000</v>
      </c>
      <c r="G135" s="1">
        <v>-1000</v>
      </c>
      <c r="H135" s="2">
        <v>0</v>
      </c>
      <c r="I135" s="1">
        <v>-2550</v>
      </c>
    </row>
    <row r="136" spans="1:9" x14ac:dyDescent="0.25">
      <c r="A136" t="s">
        <v>116</v>
      </c>
      <c r="B136" t="s">
        <v>117</v>
      </c>
      <c r="C136" t="s">
        <v>83</v>
      </c>
      <c r="D136" t="s">
        <v>84</v>
      </c>
      <c r="E136" s="1">
        <v>0</v>
      </c>
      <c r="F136" s="1">
        <v>-1500</v>
      </c>
      <c r="G136" s="1">
        <v>-1500</v>
      </c>
      <c r="H136" s="2">
        <v>0</v>
      </c>
      <c r="I136" s="1">
        <v>-2230</v>
      </c>
    </row>
    <row r="137" spans="1:9" s="3" customFormat="1" x14ac:dyDescent="0.25">
      <c r="C137" s="10"/>
      <c r="D137" s="10"/>
      <c r="E137" s="11">
        <f>SUM(E2:E136)</f>
        <v>-94861</v>
      </c>
      <c r="F137" s="11">
        <f>SUM(F2:F136)</f>
        <v>0</v>
      </c>
      <c r="G137" s="11">
        <f t="shared" ref="G137:I137" si="0">SUM(G2:G136)</f>
        <v>94862</v>
      </c>
      <c r="H137" s="11">
        <f t="shared" si="0"/>
        <v>5443.9802696103307</v>
      </c>
      <c r="I137" s="11">
        <f t="shared" si="0"/>
        <v>3</v>
      </c>
    </row>
    <row r="138" spans="1:9" s="3" customFormat="1" x14ac:dyDescent="0.25">
      <c r="E138" s="3">
        <f>SUBTOTAL(9,E2:E137)</f>
        <v>-189722</v>
      </c>
      <c r="F138" s="3">
        <f t="shared" ref="F138:I138" si="1">SUBTOTAL(9,F2:F137)</f>
        <v>0</v>
      </c>
      <c r="G138" s="3">
        <f t="shared" si="1"/>
        <v>189724</v>
      </c>
      <c r="H138" s="3">
        <f t="shared" si="1"/>
        <v>10887.960539220661</v>
      </c>
      <c r="I138" s="3">
        <f t="shared" si="1"/>
        <v>6</v>
      </c>
    </row>
    <row r="139" spans="1:9" ht="15.75" customHeight="1" x14ac:dyDescent="0.25"/>
  </sheetData>
  <autoFilter ref="A1:J137" xr:uid="{0BBD9796-7236-4DA8-ADEE-5449325F5A09}"/>
  <pageMargins left="0.7" right="0.7" top="0.75" bottom="0.75" header="0.3" footer="0.3"/>
  <pageSetup paperSize="9" orientation="portrait" r:id="rId1"/>
  <headerFooter>
    <oddFooter>&amp;L&amp;1#&amp;"Calibri"&amp;8&amp;K000000Sensitivity: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605AC-C40F-4F1F-88B5-597984A5C0BF}">
  <sheetPr>
    <tabColor rgb="FF00B050"/>
  </sheetPr>
  <dimension ref="A1:H27"/>
  <sheetViews>
    <sheetView workbookViewId="0">
      <selection activeCell="E10" sqref="E10"/>
    </sheetView>
  </sheetViews>
  <sheetFormatPr defaultColWidth="8.85546875" defaultRowHeight="15" x14ac:dyDescent="0.25"/>
  <cols>
    <col min="2" max="2" width="21.140625" bestFit="1" customWidth="1"/>
    <col min="3" max="3" width="20.140625" bestFit="1" customWidth="1"/>
    <col min="4" max="4" width="12.85546875" bestFit="1" customWidth="1"/>
    <col min="5" max="5" width="11.5703125" bestFit="1" customWidth="1"/>
    <col min="6" max="6" width="14.28515625" bestFit="1" customWidth="1"/>
    <col min="7" max="7" width="12.85546875" bestFit="1" customWidth="1"/>
  </cols>
  <sheetData>
    <row r="1" spans="1:7" ht="30.75" customHeight="1" x14ac:dyDescent="0.25">
      <c r="A1" s="96" t="s">
        <v>150</v>
      </c>
      <c r="B1" s="97"/>
      <c r="C1" s="97"/>
      <c r="D1" s="97"/>
      <c r="E1" s="97"/>
      <c r="F1" s="97"/>
      <c r="G1" s="97"/>
    </row>
    <row r="2" spans="1:7" x14ac:dyDescent="0.25">
      <c r="A2" s="98" t="s">
        <v>151</v>
      </c>
      <c r="B2" s="100" t="s">
        <v>118</v>
      </c>
      <c r="C2" s="98" t="s">
        <v>192</v>
      </c>
      <c r="D2" s="98" t="s">
        <v>160</v>
      </c>
      <c r="E2" s="98" t="s">
        <v>131</v>
      </c>
      <c r="F2" s="98" t="s">
        <v>132</v>
      </c>
      <c r="G2" s="98" t="s">
        <v>159</v>
      </c>
    </row>
    <row r="3" spans="1:7" x14ac:dyDescent="0.25">
      <c r="A3" s="99"/>
      <c r="B3" s="101"/>
      <c r="C3" s="99"/>
      <c r="D3" s="99"/>
      <c r="E3" s="99"/>
      <c r="F3" s="99"/>
      <c r="G3" s="99"/>
    </row>
    <row r="4" spans="1:7" x14ac:dyDescent="0.25">
      <c r="A4" s="47">
        <v>110</v>
      </c>
      <c r="B4" s="50" t="s">
        <v>140</v>
      </c>
      <c r="C4" s="51">
        <f>'MR Drift 110'!C27</f>
        <v>-281687</v>
      </c>
      <c r="D4" s="51">
        <f>'MR Drift 110'!D27</f>
        <v>-292500</v>
      </c>
      <c r="E4" s="51">
        <f>'MR Drift 110'!E27</f>
        <v>-10813</v>
      </c>
      <c r="F4" s="52">
        <f>'MR Drift 110'!F27</f>
        <v>-247092</v>
      </c>
      <c r="G4" s="81">
        <f>'MR Drift 110'!G27</f>
        <v>-349000</v>
      </c>
    </row>
    <row r="5" spans="1:7" x14ac:dyDescent="0.25">
      <c r="A5" s="48">
        <v>220</v>
      </c>
      <c r="B5" s="53" t="s">
        <v>141</v>
      </c>
      <c r="C5" s="54">
        <f>G17_220!C7</f>
        <v>3423</v>
      </c>
      <c r="D5" s="54">
        <f>G17_220!D7</f>
        <v>0</v>
      </c>
      <c r="E5" s="54">
        <f>G17_220!E7</f>
        <v>-3423</v>
      </c>
      <c r="F5" s="55">
        <f>G17_220!F7</f>
        <v>0</v>
      </c>
      <c r="G5" s="74"/>
    </row>
    <row r="6" spans="1:7" x14ac:dyDescent="0.25">
      <c r="A6" s="48">
        <v>221</v>
      </c>
      <c r="B6" s="53" t="s">
        <v>142</v>
      </c>
      <c r="C6" s="54">
        <f>Givertjenesten_221!C9</f>
        <v>-26400</v>
      </c>
      <c r="D6" s="54">
        <f>Givertjenesten_221!D9</f>
        <v>0</v>
      </c>
      <c r="E6" s="54">
        <f>Givertjenesten_221!E9</f>
        <v>26400</v>
      </c>
      <c r="F6" s="55">
        <f>Givertjenesten_221!F9</f>
        <v>0</v>
      </c>
      <c r="G6" s="74">
        <f>Givertjenesten_221!G9</f>
        <v>0</v>
      </c>
    </row>
    <row r="7" spans="1:7" x14ac:dyDescent="0.25">
      <c r="A7" s="48">
        <v>310</v>
      </c>
      <c r="B7" s="53" t="s">
        <v>143</v>
      </c>
      <c r="C7" s="54">
        <f>'Diakoni 310'!C19</f>
        <v>-32014</v>
      </c>
      <c r="D7" s="54">
        <f>'Diakoni 310'!D19</f>
        <v>-40800</v>
      </c>
      <c r="E7" s="54">
        <f>'Diakoni 310'!E19</f>
        <v>-8786</v>
      </c>
      <c r="F7" s="55">
        <f>'Diakoni 310'!F19</f>
        <v>-558950</v>
      </c>
      <c r="G7" s="74">
        <f>'Diakoni 310'!G19</f>
        <v>-25700</v>
      </c>
    </row>
    <row r="8" spans="1:7" x14ac:dyDescent="0.25">
      <c r="A8" s="48">
        <v>311</v>
      </c>
      <c r="B8" s="53" t="s">
        <v>144</v>
      </c>
      <c r="C8" s="54">
        <f>'Sorggruppe 311'!C9</f>
        <v>-14711</v>
      </c>
      <c r="D8" s="54">
        <f>'Sorggruppe 311'!D9</f>
        <v>-19000</v>
      </c>
      <c r="E8" s="54">
        <f>'Sorggruppe 311'!E9</f>
        <v>-4289</v>
      </c>
      <c r="F8" s="55">
        <f>'Sorggruppe 311'!F9</f>
        <v>-15540</v>
      </c>
      <c r="G8" s="74">
        <f>'Sorggruppe 311'!G9</f>
        <v>-18500</v>
      </c>
    </row>
    <row r="9" spans="1:7" x14ac:dyDescent="0.25">
      <c r="A9" s="48">
        <v>312</v>
      </c>
      <c r="B9" s="53" t="s">
        <v>109</v>
      </c>
      <c r="C9" s="54">
        <f>'Åpen dag 312'!C10</f>
        <v>-77000</v>
      </c>
      <c r="D9" s="54">
        <f>'Åpen dag 312'!D10</f>
        <v>-66000</v>
      </c>
      <c r="E9" s="54">
        <f>'Åpen dag 312'!E10</f>
        <v>4945</v>
      </c>
      <c r="F9" s="55">
        <f>'Åpen dag 312'!F10</f>
        <v>-67289</v>
      </c>
      <c r="G9" s="74">
        <f>'Åpen dag 312'!G10</f>
        <v>-66000</v>
      </c>
    </row>
    <row r="10" spans="1:7" x14ac:dyDescent="0.25">
      <c r="A10" s="48">
        <v>313</v>
      </c>
      <c r="B10" s="53" t="s">
        <v>145</v>
      </c>
      <c r="C10" s="54">
        <v>0</v>
      </c>
      <c r="D10" s="54">
        <v>0</v>
      </c>
      <c r="E10" s="54">
        <v>0</v>
      </c>
      <c r="F10" s="55">
        <v>0</v>
      </c>
      <c r="G10" s="82">
        <f>'Flerkulturell kafe 313'!G7</f>
        <v>0</v>
      </c>
    </row>
    <row r="11" spans="1:7" x14ac:dyDescent="0.25">
      <c r="A11" s="48">
        <v>314</v>
      </c>
      <c r="B11" s="53" t="s">
        <v>146</v>
      </c>
      <c r="C11" s="54">
        <f>'Lørdagskafe 314'!C9</f>
        <v>-26480</v>
      </c>
      <c r="D11" s="54">
        <f>'Lørdagskafe 314'!D9</f>
        <v>-20850</v>
      </c>
      <c r="E11" s="54">
        <f>'Lørdagskafe 314'!E9</f>
        <v>5630</v>
      </c>
      <c r="F11" s="55">
        <f>'Lørdagskafe 314'!F9</f>
        <v>-122819</v>
      </c>
      <c r="G11" s="74">
        <f>'Lørdagskafe 314'!G9</f>
        <v>0</v>
      </c>
    </row>
    <row r="12" spans="1:7" x14ac:dyDescent="0.25">
      <c r="A12" s="49">
        <v>510</v>
      </c>
      <c r="B12" s="53" t="s">
        <v>147</v>
      </c>
      <c r="C12" s="54">
        <f>'Barne-ungd.utg 510'!C11</f>
        <v>-62</v>
      </c>
      <c r="D12" s="54">
        <f>'Barne-ungd.utg 510'!D11</f>
        <v>-8500</v>
      </c>
      <c r="E12" s="54">
        <f>'Barne-ungd.utg 510'!E11</f>
        <v>-8438</v>
      </c>
      <c r="F12" s="55">
        <f>'Barne-ungd.utg 510'!F11</f>
        <v>-483458</v>
      </c>
      <c r="G12" s="74">
        <f>'Barne-ungd.utg 510'!G11</f>
        <v>-8500</v>
      </c>
    </row>
    <row r="13" spans="1:7" x14ac:dyDescent="0.25">
      <c r="A13" s="47"/>
      <c r="B13" s="41" t="s">
        <v>134</v>
      </c>
      <c r="C13" s="42">
        <f>SUM(C4:C12)</f>
        <v>-454931</v>
      </c>
      <c r="D13" s="42">
        <f t="shared" ref="D13:G13" si="0">SUM(D4:D12)</f>
        <v>-447650</v>
      </c>
      <c r="E13" s="42">
        <f t="shared" si="0"/>
        <v>1226</v>
      </c>
      <c r="F13" s="42">
        <f t="shared" si="0"/>
        <v>-1495148</v>
      </c>
      <c r="G13" s="42">
        <f t="shared" si="0"/>
        <v>-467700</v>
      </c>
    </row>
    <row r="14" spans="1:7" x14ac:dyDescent="0.25">
      <c r="A14" s="38"/>
      <c r="B14" s="53"/>
      <c r="C14" s="54"/>
      <c r="D14" s="54"/>
      <c r="E14" s="54"/>
      <c r="F14" s="55"/>
      <c r="G14" s="74"/>
    </row>
    <row r="15" spans="1:7" ht="15.75" x14ac:dyDescent="0.25">
      <c r="A15" s="40"/>
      <c r="B15" s="72" t="s">
        <v>148</v>
      </c>
      <c r="C15" s="54"/>
      <c r="D15" s="54"/>
      <c r="E15" s="54"/>
      <c r="F15" s="55"/>
      <c r="G15" s="74"/>
    </row>
    <row r="16" spans="1:7" x14ac:dyDescent="0.25">
      <c r="A16" s="40">
        <v>110</v>
      </c>
      <c r="B16" s="53" t="s">
        <v>140</v>
      </c>
      <c r="C16" s="54">
        <f>'MR Drift 110'!C62</f>
        <v>228978</v>
      </c>
      <c r="D16" s="54">
        <f>'MR Drift 110'!D62</f>
        <v>292500</v>
      </c>
      <c r="E16" s="54">
        <f>'MR Drift 110'!E62</f>
        <v>63522</v>
      </c>
      <c r="F16" s="55">
        <f>'MR Drift 110'!F62</f>
        <v>247094</v>
      </c>
      <c r="G16" s="82">
        <f>'MR Drift 110'!G62</f>
        <v>349000</v>
      </c>
    </row>
    <row r="17" spans="1:8" x14ac:dyDescent="0.25">
      <c r="A17" s="40">
        <v>220</v>
      </c>
      <c r="B17" s="53" t="s">
        <v>141</v>
      </c>
      <c r="C17" s="54">
        <f>G17_220!C7</f>
        <v>3423</v>
      </c>
      <c r="D17" s="54">
        <f>G17_220!D7</f>
        <v>0</v>
      </c>
      <c r="E17" s="54">
        <f>G17_220!E7</f>
        <v>-3423</v>
      </c>
      <c r="F17" s="55">
        <f>G17_220!F7</f>
        <v>0</v>
      </c>
      <c r="G17" s="83">
        <f>G17_220!G7</f>
        <v>0</v>
      </c>
    </row>
    <row r="18" spans="1:8" x14ac:dyDescent="0.25">
      <c r="A18" s="40">
        <v>221</v>
      </c>
      <c r="B18" s="53" t="s">
        <v>142</v>
      </c>
      <c r="C18" s="54"/>
      <c r="D18" s="54"/>
      <c r="E18" s="54"/>
      <c r="F18" s="55"/>
      <c r="G18" s="74"/>
    </row>
    <row r="19" spans="1:8" x14ac:dyDescent="0.25">
      <c r="A19" s="40">
        <v>310</v>
      </c>
      <c r="B19" s="53" t="s">
        <v>143</v>
      </c>
      <c r="C19" s="54">
        <f>'Diakoni 310'!C41</f>
        <v>10838</v>
      </c>
      <c r="D19" s="54">
        <f>'Diakoni 310'!D41</f>
        <v>40800</v>
      </c>
      <c r="E19" s="54">
        <f>'Diakoni 310'!E41</f>
        <v>29962</v>
      </c>
      <c r="F19" s="55">
        <f>'Diakoni 310'!F41</f>
        <v>558950</v>
      </c>
      <c r="G19" s="74">
        <f>'Diakoni 310'!G41</f>
        <v>25700</v>
      </c>
    </row>
    <row r="20" spans="1:8" x14ac:dyDescent="0.25">
      <c r="A20" s="40">
        <v>311</v>
      </c>
      <c r="B20" s="53" t="s">
        <v>144</v>
      </c>
      <c r="C20" s="54">
        <f>'Sorggruppe 311'!C25</f>
        <v>26001</v>
      </c>
      <c r="D20" s="54">
        <f>'Sorggruppe 311'!D25</f>
        <v>19000</v>
      </c>
      <c r="E20" s="54">
        <f>'Sorggruppe 311'!E25</f>
        <v>-7001</v>
      </c>
      <c r="F20" s="55">
        <f>'Sorggruppe 311'!F25</f>
        <v>15540</v>
      </c>
      <c r="G20" s="74">
        <f>'Sorggruppe 311'!G25</f>
        <v>18500</v>
      </c>
    </row>
    <row r="21" spans="1:8" x14ac:dyDescent="0.25">
      <c r="A21" s="40">
        <v>312</v>
      </c>
      <c r="B21" s="53" t="s">
        <v>109</v>
      </c>
      <c r="C21" s="54">
        <f>'Åpen dag 312'!C28</f>
        <v>69293</v>
      </c>
      <c r="D21" s="54">
        <f>'Åpen dag 312'!D28</f>
        <v>66000</v>
      </c>
      <c r="E21" s="54">
        <f>'Åpen dag 312'!E28</f>
        <v>-3293</v>
      </c>
      <c r="F21" s="55">
        <f>'Åpen dag 312'!F28</f>
        <v>67290</v>
      </c>
      <c r="G21" s="74">
        <f>'Åpen dag 312'!G28</f>
        <v>66000</v>
      </c>
    </row>
    <row r="22" spans="1:8" x14ac:dyDescent="0.25">
      <c r="A22" s="40">
        <v>313</v>
      </c>
      <c r="B22" s="53" t="s">
        <v>145</v>
      </c>
      <c r="C22" s="54"/>
      <c r="D22" s="54"/>
      <c r="E22" s="54"/>
      <c r="F22" s="55"/>
      <c r="G22" s="74"/>
    </row>
    <row r="23" spans="1:8" x14ac:dyDescent="0.25">
      <c r="A23" s="40">
        <v>314</v>
      </c>
      <c r="B23" s="53" t="s">
        <v>146</v>
      </c>
      <c r="C23" s="54">
        <f>'Lørdagskafe 314'!C21</f>
        <v>13087</v>
      </c>
      <c r="D23" s="54">
        <f>'Lørdagskafe 314'!D21</f>
        <v>20850</v>
      </c>
      <c r="E23" s="54">
        <f>'Lørdagskafe 314'!E21</f>
        <v>7763</v>
      </c>
      <c r="F23" s="55">
        <f>'Lørdagskafe 314'!F21</f>
        <v>122819</v>
      </c>
      <c r="G23" s="74">
        <f>'Lørdagskafe 314'!G21</f>
        <v>0</v>
      </c>
    </row>
    <row r="24" spans="1:8" x14ac:dyDescent="0.25">
      <c r="A24" s="39">
        <v>510</v>
      </c>
      <c r="B24" s="73" t="s">
        <v>147</v>
      </c>
      <c r="C24" s="56">
        <f>'Barne-ungd.utg 510'!C23</f>
        <v>453</v>
      </c>
      <c r="D24" s="56">
        <f>'Barne-ungd.utg 510'!D23</f>
        <v>8500</v>
      </c>
      <c r="E24" s="56">
        <f>'Barne-ungd.utg 510'!E23</f>
        <v>8047</v>
      </c>
      <c r="F24" s="57">
        <f>'Barne-ungd.utg 510'!F23</f>
        <v>483458</v>
      </c>
      <c r="G24" s="74">
        <f>'Barne-ungd.utg 510'!G23</f>
        <v>8500</v>
      </c>
    </row>
    <row r="25" spans="1:8" x14ac:dyDescent="0.25">
      <c r="A25" s="37"/>
      <c r="B25" s="41" t="s">
        <v>149</v>
      </c>
      <c r="C25" s="42">
        <f>SUM(C16:C24)</f>
        <v>352073</v>
      </c>
      <c r="D25" s="42">
        <f t="shared" ref="D25:G25" si="1">SUM(D16:D24)</f>
        <v>447650</v>
      </c>
      <c r="E25" s="42">
        <f t="shared" si="1"/>
        <v>95577</v>
      </c>
      <c r="F25" s="42">
        <f t="shared" si="1"/>
        <v>1495151</v>
      </c>
      <c r="G25" s="42">
        <f t="shared" si="1"/>
        <v>467700</v>
      </c>
      <c r="H25" s="34"/>
    </row>
    <row r="26" spans="1:8" x14ac:dyDescent="0.25">
      <c r="C26" s="34"/>
      <c r="D26" s="34"/>
      <c r="E26" s="34"/>
      <c r="F26" s="34"/>
    </row>
    <row r="27" spans="1:8" x14ac:dyDescent="0.25">
      <c r="A27" s="43"/>
      <c r="B27" s="44" t="s">
        <v>137</v>
      </c>
      <c r="C27" s="45">
        <f>C13+C25</f>
        <v>-102858</v>
      </c>
      <c r="D27" s="45">
        <f t="shared" ref="D27:G27" si="2">D13+D25</f>
        <v>0</v>
      </c>
      <c r="E27" s="46">
        <f t="shared" si="2"/>
        <v>96803</v>
      </c>
      <c r="F27" s="45">
        <f t="shared" si="2"/>
        <v>3</v>
      </c>
      <c r="G27" s="45">
        <f t="shared" si="2"/>
        <v>0</v>
      </c>
    </row>
  </sheetData>
  <mergeCells count="8">
    <mergeCell ref="A1:G1"/>
    <mergeCell ref="G2:G3"/>
    <mergeCell ref="A2:A3"/>
    <mergeCell ref="B2:B3"/>
    <mergeCell ref="C2:C3"/>
    <mergeCell ref="D2:D3"/>
    <mergeCell ref="E2:E3"/>
    <mergeCell ref="F2:F3"/>
  </mergeCells>
  <conditionalFormatting sqref="E4 E7:E11 F8:F9 F11">
    <cfRule type="cellIs" dxfId="22" priority="7" operator="greaterThan">
      <formula>0</formula>
    </cfRule>
  </conditionalFormatting>
  <conditionalFormatting sqref="E12:F12">
    <cfRule type="cellIs" dxfId="21" priority="6" operator="greaterThan">
      <formula>0</formula>
    </cfRule>
  </conditionalFormatting>
  <conditionalFormatting sqref="E16">
    <cfRule type="cellIs" dxfId="20" priority="5" operator="lessThan">
      <formula>0</formula>
    </cfRule>
  </conditionalFormatting>
  <conditionalFormatting sqref="E17:E24 F20:F21 F23:F24">
    <cfRule type="cellIs" dxfId="19" priority="4" operator="lessThan">
      <formula>0</formula>
    </cfRule>
  </conditionalFormatting>
  <conditionalFormatting sqref="E25">
    <cfRule type="cellIs" dxfId="18" priority="3" operator="lessThan">
      <formula>0</formula>
    </cfRule>
  </conditionalFormatting>
  <conditionalFormatting sqref="E27">
    <cfRule type="cellIs" dxfId="17" priority="2" operator="lessThan">
      <formula>0</formula>
    </cfRule>
  </conditionalFormatting>
  <conditionalFormatting sqref="H25">
    <cfRule type="cellIs" dxfId="16" priority="1" operator="lessThan">
      <formula>0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&amp;L&amp;1#&amp;"Calibri"&amp;8&amp;K000000Sensitivity: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E6E0A-AE86-408B-9A42-A5D7AD77268E}">
  <dimension ref="A1:I157"/>
  <sheetViews>
    <sheetView zoomScale="80" zoomScaleNormal="80" workbookViewId="0">
      <pane ySplit="4" topLeftCell="A107" activePane="bottomLeft" state="frozen"/>
      <selection pane="bottomLeft" activeCell="F131" sqref="F131"/>
    </sheetView>
  </sheetViews>
  <sheetFormatPr defaultColWidth="9.140625" defaultRowHeight="15" x14ac:dyDescent="0.25"/>
  <cols>
    <col min="1" max="1" width="8" customWidth="1"/>
    <col min="2" max="2" width="37.5703125" customWidth="1"/>
    <col min="3" max="3" width="11" customWidth="1"/>
    <col min="4" max="4" width="11.5703125" customWidth="1"/>
    <col min="5" max="5" width="11.7109375" customWidth="1"/>
    <col min="6" max="6" width="9.28515625" style="84" bestFit="1" customWidth="1"/>
    <col min="7" max="7" width="43" bestFit="1" customWidth="1"/>
    <col min="8" max="8" width="4.5703125" customWidth="1"/>
  </cols>
  <sheetData>
    <row r="1" spans="1:9" ht="21" x14ac:dyDescent="0.35">
      <c r="H1" s="93" t="s">
        <v>187</v>
      </c>
    </row>
    <row r="3" spans="1:9" x14ac:dyDescent="0.25">
      <c r="C3" s="92">
        <f>C6+C48+C53+C59+C86+C102+C121+C126+C142</f>
        <v>0</v>
      </c>
      <c r="D3" s="92">
        <f>D6+D48+D53+D59+D86+D102+D121+D126+D142</f>
        <v>-108556</v>
      </c>
      <c r="E3" s="92">
        <f>E6+E48+E53+E59+E86+E102+E121+E126+E142</f>
        <v>0</v>
      </c>
      <c r="F3" s="87">
        <f>F6+F48+F53+F59+F86+F102+F121+F126+F142</f>
        <v>0</v>
      </c>
      <c r="I3" t="s">
        <v>186</v>
      </c>
    </row>
    <row r="4" spans="1:9" ht="42" customHeight="1" x14ac:dyDescent="0.25">
      <c r="A4" t="s">
        <v>167</v>
      </c>
      <c r="B4" t="s">
        <v>168</v>
      </c>
      <c r="C4" s="76" t="s">
        <v>169</v>
      </c>
      <c r="D4" s="76" t="s">
        <v>184</v>
      </c>
      <c r="E4" s="76" t="s">
        <v>160</v>
      </c>
      <c r="F4" s="91" t="s">
        <v>159</v>
      </c>
      <c r="H4" t="s">
        <v>185</v>
      </c>
      <c r="I4" t="s">
        <v>168</v>
      </c>
    </row>
    <row r="6" spans="1:9" x14ac:dyDescent="0.25">
      <c r="A6" s="77"/>
      <c r="B6" s="77"/>
      <c r="C6" s="78">
        <v>0</v>
      </c>
      <c r="D6" s="78">
        <f>SUM(D7:D46)</f>
        <v>-52709</v>
      </c>
      <c r="E6" s="78">
        <f>SUM(E7:E46)</f>
        <v>0</v>
      </c>
      <c r="F6" s="88">
        <f>SUM(F7:F46)</f>
        <v>0</v>
      </c>
      <c r="H6" s="77" t="s">
        <v>7</v>
      </c>
      <c r="I6" s="77" t="s">
        <v>8</v>
      </c>
    </row>
    <row r="7" spans="1:9" x14ac:dyDescent="0.25">
      <c r="A7" t="s">
        <v>9</v>
      </c>
      <c r="B7" t="s">
        <v>10</v>
      </c>
      <c r="C7" s="1">
        <v>0</v>
      </c>
      <c r="D7" s="1">
        <v>0</v>
      </c>
      <c r="E7" s="1">
        <v>1000</v>
      </c>
      <c r="F7" s="85">
        <v>1000</v>
      </c>
      <c r="H7" s="86" t="s">
        <v>7</v>
      </c>
      <c r="I7" s="86" t="s">
        <v>8</v>
      </c>
    </row>
    <row r="8" spans="1:9" x14ac:dyDescent="0.25">
      <c r="A8" s="89">
        <v>11101</v>
      </c>
      <c r="B8" t="s">
        <v>12</v>
      </c>
      <c r="C8" s="1"/>
      <c r="D8" s="1">
        <v>1254</v>
      </c>
      <c r="E8" s="1"/>
      <c r="F8" s="85"/>
      <c r="H8" s="86"/>
      <c r="I8" s="86"/>
    </row>
    <row r="9" spans="1:9" x14ac:dyDescent="0.25">
      <c r="A9" t="s">
        <v>13</v>
      </c>
      <c r="B9" t="s">
        <v>14</v>
      </c>
      <c r="C9" s="1">
        <v>3198</v>
      </c>
      <c r="D9" s="1">
        <v>580</v>
      </c>
      <c r="E9" s="1">
        <v>2000</v>
      </c>
      <c r="F9" s="85">
        <v>2000</v>
      </c>
      <c r="H9" s="86" t="s">
        <v>7</v>
      </c>
      <c r="I9" s="86" t="s">
        <v>8</v>
      </c>
    </row>
    <row r="10" spans="1:9" x14ac:dyDescent="0.25">
      <c r="A10" t="s">
        <v>15</v>
      </c>
      <c r="B10" t="s">
        <v>16</v>
      </c>
      <c r="C10" s="1">
        <v>0</v>
      </c>
      <c r="D10" s="1">
        <v>90</v>
      </c>
      <c r="E10" s="1">
        <v>3000</v>
      </c>
      <c r="F10" s="85">
        <v>3000</v>
      </c>
      <c r="G10" t="s">
        <v>161</v>
      </c>
      <c r="H10" s="86" t="s">
        <v>7</v>
      </c>
      <c r="I10" s="86" t="s">
        <v>8</v>
      </c>
    </row>
    <row r="11" spans="1:9" x14ac:dyDescent="0.25">
      <c r="A11" t="s">
        <v>17</v>
      </c>
      <c r="B11" t="s">
        <v>18</v>
      </c>
      <c r="C11" s="1">
        <v>12029</v>
      </c>
      <c r="D11" s="1">
        <v>12036</v>
      </c>
      <c r="E11" s="1">
        <v>12000</v>
      </c>
      <c r="F11" s="85">
        <v>12000</v>
      </c>
      <c r="G11" t="s">
        <v>183</v>
      </c>
      <c r="H11" s="86" t="s">
        <v>7</v>
      </c>
      <c r="I11" s="86" t="s">
        <v>8</v>
      </c>
    </row>
    <row r="12" spans="1:9" x14ac:dyDescent="0.25">
      <c r="A12" t="s">
        <v>19</v>
      </c>
      <c r="B12" t="s">
        <v>20</v>
      </c>
      <c r="C12" s="1">
        <v>4045</v>
      </c>
      <c r="D12" s="1">
        <v>3712</v>
      </c>
      <c r="E12" s="1">
        <v>5000</v>
      </c>
      <c r="F12" s="85">
        <v>5000</v>
      </c>
      <c r="G12" t="s">
        <v>182</v>
      </c>
      <c r="H12" s="86" t="s">
        <v>7</v>
      </c>
      <c r="I12" s="86" t="s">
        <v>8</v>
      </c>
    </row>
    <row r="13" spans="1:9" x14ac:dyDescent="0.25">
      <c r="A13" t="s">
        <v>21</v>
      </c>
      <c r="B13" t="s">
        <v>22</v>
      </c>
      <c r="C13" s="1">
        <v>5362</v>
      </c>
      <c r="D13" s="1">
        <v>7136</v>
      </c>
      <c r="E13" s="1">
        <v>5000</v>
      </c>
      <c r="F13" s="85">
        <v>5000</v>
      </c>
      <c r="G13" t="s">
        <v>181</v>
      </c>
      <c r="H13" s="86" t="s">
        <v>7</v>
      </c>
      <c r="I13" s="86" t="s">
        <v>8</v>
      </c>
    </row>
    <row r="14" spans="1:9" x14ac:dyDescent="0.25">
      <c r="A14" t="s">
        <v>23</v>
      </c>
      <c r="B14" t="s">
        <v>24</v>
      </c>
      <c r="C14" s="1">
        <v>11950</v>
      </c>
      <c r="D14" s="1">
        <v>7446</v>
      </c>
      <c r="E14" s="1">
        <v>2000</v>
      </c>
      <c r="F14" s="85">
        <v>6000</v>
      </c>
      <c r="G14" t="s">
        <v>162</v>
      </c>
      <c r="H14" s="86" t="s">
        <v>7</v>
      </c>
      <c r="I14" s="86" t="s">
        <v>8</v>
      </c>
    </row>
    <row r="15" spans="1:9" x14ac:dyDescent="0.25">
      <c r="A15" t="s">
        <v>25</v>
      </c>
      <c r="B15" t="s">
        <v>26</v>
      </c>
      <c r="C15" s="1">
        <v>1569</v>
      </c>
      <c r="D15" s="1">
        <v>2808</v>
      </c>
      <c r="E15" s="1">
        <v>1000</v>
      </c>
      <c r="F15" s="85">
        <v>1500</v>
      </c>
      <c r="H15" s="86" t="s">
        <v>7</v>
      </c>
      <c r="I15" s="86" t="s">
        <v>8</v>
      </c>
    </row>
    <row r="16" spans="1:9" x14ac:dyDescent="0.25">
      <c r="A16" t="s">
        <v>27</v>
      </c>
      <c r="B16" t="s">
        <v>28</v>
      </c>
      <c r="C16" s="1">
        <v>425</v>
      </c>
      <c r="D16" s="1">
        <v>0</v>
      </c>
      <c r="E16" s="1">
        <v>0</v>
      </c>
      <c r="F16" s="85">
        <v>0</v>
      </c>
      <c r="H16" s="86" t="s">
        <v>7</v>
      </c>
      <c r="I16" s="86" t="s">
        <v>8</v>
      </c>
    </row>
    <row r="17" spans="1:9" x14ac:dyDescent="0.25">
      <c r="A17" t="s">
        <v>29</v>
      </c>
      <c r="B17" t="s">
        <v>30</v>
      </c>
      <c r="C17" s="1">
        <v>2352</v>
      </c>
      <c r="D17" s="1">
        <v>2275</v>
      </c>
      <c r="E17" s="1">
        <v>2500</v>
      </c>
      <c r="F17" s="85">
        <v>2500</v>
      </c>
      <c r="G17" t="s">
        <v>180</v>
      </c>
      <c r="H17" s="86" t="s">
        <v>7</v>
      </c>
      <c r="I17" s="86" t="s">
        <v>8</v>
      </c>
    </row>
    <row r="18" spans="1:9" x14ac:dyDescent="0.25">
      <c r="A18" t="s">
        <v>31</v>
      </c>
      <c r="B18" t="s">
        <v>32</v>
      </c>
      <c r="C18" s="1">
        <v>3757</v>
      </c>
      <c r="D18" s="1">
        <v>2202</v>
      </c>
      <c r="E18" s="1">
        <v>3000</v>
      </c>
      <c r="F18" s="85">
        <v>3000</v>
      </c>
      <c r="H18" s="86" t="s">
        <v>7</v>
      </c>
      <c r="I18" s="86" t="s">
        <v>8</v>
      </c>
    </row>
    <row r="19" spans="1:9" x14ac:dyDescent="0.25">
      <c r="A19" t="s">
        <v>33</v>
      </c>
      <c r="B19" t="s">
        <v>34</v>
      </c>
      <c r="C19" s="1">
        <v>1907</v>
      </c>
      <c r="D19" s="1">
        <v>1348</v>
      </c>
      <c r="E19" s="1">
        <v>2000</v>
      </c>
      <c r="F19" s="85">
        <v>2000</v>
      </c>
      <c r="H19" s="86" t="s">
        <v>7</v>
      </c>
      <c r="I19" s="86" t="s">
        <v>8</v>
      </c>
    </row>
    <row r="20" spans="1:9" x14ac:dyDescent="0.25">
      <c r="A20" t="s">
        <v>35</v>
      </c>
      <c r="B20" t="s">
        <v>36</v>
      </c>
      <c r="C20" s="1">
        <v>9045</v>
      </c>
      <c r="D20" s="1">
        <v>7399</v>
      </c>
      <c r="E20" s="1">
        <v>4000</v>
      </c>
      <c r="F20" s="85">
        <v>60000</v>
      </c>
      <c r="G20" t="s">
        <v>179</v>
      </c>
      <c r="H20" s="86" t="s">
        <v>7</v>
      </c>
      <c r="I20" s="86" t="s">
        <v>8</v>
      </c>
    </row>
    <row r="21" spans="1:9" x14ac:dyDescent="0.25">
      <c r="A21" t="s">
        <v>37</v>
      </c>
      <c r="B21" t="s">
        <v>38</v>
      </c>
      <c r="C21" s="1">
        <v>0</v>
      </c>
      <c r="D21" s="1">
        <v>257</v>
      </c>
      <c r="E21" s="1">
        <v>0</v>
      </c>
      <c r="F21" s="85">
        <v>0</v>
      </c>
      <c r="H21" s="86" t="s">
        <v>7</v>
      </c>
      <c r="I21" s="86" t="s">
        <v>8</v>
      </c>
    </row>
    <row r="22" spans="1:9" x14ac:dyDescent="0.25">
      <c r="A22" t="s">
        <v>39</v>
      </c>
      <c r="B22" t="s">
        <v>40</v>
      </c>
      <c r="C22" s="1">
        <v>0</v>
      </c>
      <c r="D22" s="1">
        <v>4000</v>
      </c>
      <c r="E22" s="1">
        <v>0</v>
      </c>
      <c r="F22" s="85">
        <v>5000</v>
      </c>
      <c r="G22" t="s">
        <v>164</v>
      </c>
      <c r="H22" s="86" t="s">
        <v>7</v>
      </c>
      <c r="I22" s="86" t="s">
        <v>8</v>
      </c>
    </row>
    <row r="23" spans="1:9" x14ac:dyDescent="0.25">
      <c r="A23" t="s">
        <v>41</v>
      </c>
      <c r="B23" t="s">
        <v>42</v>
      </c>
      <c r="C23" s="1">
        <v>13156</v>
      </c>
      <c r="D23" s="1">
        <v>16795</v>
      </c>
      <c r="E23" s="1">
        <v>10000</v>
      </c>
      <c r="F23" s="85">
        <v>10000</v>
      </c>
      <c r="G23" t="s">
        <v>178</v>
      </c>
      <c r="H23" s="86" t="s">
        <v>7</v>
      </c>
      <c r="I23" s="86" t="s">
        <v>8</v>
      </c>
    </row>
    <row r="24" spans="1:9" x14ac:dyDescent="0.25">
      <c r="A24" t="s">
        <v>43</v>
      </c>
      <c r="B24" t="s">
        <v>44</v>
      </c>
      <c r="C24" s="1">
        <v>0</v>
      </c>
      <c r="D24" s="1">
        <v>4988</v>
      </c>
      <c r="E24" s="1">
        <v>0</v>
      </c>
      <c r="F24" s="85">
        <v>4500</v>
      </c>
      <c r="H24" s="86" t="s">
        <v>7</v>
      </c>
      <c r="I24" s="86" t="s">
        <v>8</v>
      </c>
    </row>
    <row r="25" spans="1:9" x14ac:dyDescent="0.25">
      <c r="A25" t="s">
        <v>45</v>
      </c>
      <c r="B25" t="s">
        <v>46</v>
      </c>
      <c r="C25" s="1">
        <v>0</v>
      </c>
      <c r="D25" s="1">
        <v>5500</v>
      </c>
      <c r="E25" s="1">
        <v>0</v>
      </c>
      <c r="F25" s="85">
        <v>0</v>
      </c>
      <c r="H25" s="86" t="s">
        <v>7</v>
      </c>
      <c r="I25" s="86" t="s">
        <v>8</v>
      </c>
    </row>
    <row r="26" spans="1:9" x14ac:dyDescent="0.25">
      <c r="A26" t="s">
        <v>47</v>
      </c>
      <c r="B26" t="s">
        <v>48</v>
      </c>
      <c r="C26" s="1">
        <v>15000</v>
      </c>
      <c r="D26" s="1">
        <v>1000</v>
      </c>
      <c r="E26" s="1">
        <v>15000</v>
      </c>
      <c r="F26" s="85">
        <v>20000</v>
      </c>
      <c r="G26" t="s">
        <v>177</v>
      </c>
      <c r="H26" s="86" t="s">
        <v>7</v>
      </c>
      <c r="I26" s="86" t="s">
        <v>8</v>
      </c>
    </row>
    <row r="27" spans="1:9" x14ac:dyDescent="0.25">
      <c r="A27" t="s">
        <v>49</v>
      </c>
      <c r="B27" t="s">
        <v>50</v>
      </c>
      <c r="C27" s="1">
        <v>148889</v>
      </c>
      <c r="D27" s="1">
        <v>106642</v>
      </c>
      <c r="E27" s="1">
        <v>160000</v>
      </c>
      <c r="F27" s="85">
        <v>160000</v>
      </c>
      <c r="G27" t="s">
        <v>176</v>
      </c>
      <c r="H27" s="86" t="s">
        <v>7</v>
      </c>
      <c r="I27" s="86" t="s">
        <v>8</v>
      </c>
    </row>
    <row r="28" spans="1:9" x14ac:dyDescent="0.25">
      <c r="A28" t="s">
        <v>51</v>
      </c>
      <c r="B28" t="s">
        <v>52</v>
      </c>
      <c r="C28" s="1">
        <v>0</v>
      </c>
      <c r="D28" s="1">
        <v>16510</v>
      </c>
      <c r="E28" s="1">
        <v>5000</v>
      </c>
      <c r="F28" s="85">
        <v>5000</v>
      </c>
      <c r="G28" t="s">
        <v>175</v>
      </c>
      <c r="H28" s="86" t="s">
        <v>7</v>
      </c>
      <c r="I28" s="86" t="s">
        <v>8</v>
      </c>
    </row>
    <row r="29" spans="1:9" x14ac:dyDescent="0.25">
      <c r="A29" t="s">
        <v>53</v>
      </c>
      <c r="B29" t="s">
        <v>54</v>
      </c>
      <c r="C29" s="1">
        <v>4853</v>
      </c>
      <c r="D29" s="1">
        <v>25000</v>
      </c>
      <c r="E29" s="1">
        <v>25000</v>
      </c>
      <c r="F29" s="85">
        <v>1500</v>
      </c>
      <c r="H29" s="86" t="s">
        <v>7</v>
      </c>
      <c r="I29" s="86" t="s">
        <v>8</v>
      </c>
    </row>
    <row r="30" spans="1:9" x14ac:dyDescent="0.25">
      <c r="A30" t="s">
        <v>55</v>
      </c>
      <c r="B30" t="s">
        <v>56</v>
      </c>
      <c r="C30" s="1">
        <v>9557</v>
      </c>
      <c r="D30" s="1">
        <v>0</v>
      </c>
      <c r="E30" s="1">
        <v>0</v>
      </c>
      <c r="F30" s="85">
        <v>0</v>
      </c>
      <c r="H30" s="86" t="s">
        <v>7</v>
      </c>
      <c r="I30" s="86" t="s">
        <v>8</v>
      </c>
    </row>
    <row r="31" spans="1:9" x14ac:dyDescent="0.25">
      <c r="A31" t="s">
        <v>57</v>
      </c>
      <c r="B31" t="s">
        <v>58</v>
      </c>
      <c r="C31" s="1">
        <v>-3400</v>
      </c>
      <c r="D31" s="1">
        <v>0</v>
      </c>
      <c r="E31" s="1">
        <v>0</v>
      </c>
      <c r="F31" s="85">
        <v>0</v>
      </c>
      <c r="H31" s="86" t="s">
        <v>7</v>
      </c>
      <c r="I31" s="86" t="s">
        <v>8</v>
      </c>
    </row>
    <row r="32" spans="1:9" x14ac:dyDescent="0.25">
      <c r="A32" t="s">
        <v>59</v>
      </c>
      <c r="B32" t="s">
        <v>60</v>
      </c>
      <c r="C32" s="1">
        <v>0</v>
      </c>
      <c r="D32" s="1">
        <v>-1550</v>
      </c>
      <c r="E32" s="1">
        <v>0</v>
      </c>
      <c r="F32" s="85">
        <v>0</v>
      </c>
      <c r="H32" s="86" t="s">
        <v>7</v>
      </c>
      <c r="I32" s="86" t="s">
        <v>8</v>
      </c>
    </row>
    <row r="33" spans="1:9" x14ac:dyDescent="0.25">
      <c r="A33" t="s">
        <v>61</v>
      </c>
      <c r="B33" t="s">
        <v>62</v>
      </c>
      <c r="C33" s="1">
        <v>0</v>
      </c>
      <c r="D33" s="1">
        <v>-2010</v>
      </c>
      <c r="E33" s="1">
        <v>0</v>
      </c>
      <c r="F33" s="85">
        <v>0</v>
      </c>
      <c r="G33" t="s">
        <v>174</v>
      </c>
      <c r="H33" s="86" t="s">
        <v>7</v>
      </c>
      <c r="I33" s="86" t="s">
        <v>8</v>
      </c>
    </row>
    <row r="34" spans="1:9" x14ac:dyDescent="0.25">
      <c r="A34" t="s">
        <v>63</v>
      </c>
      <c r="B34" t="s">
        <v>64</v>
      </c>
      <c r="C34" s="1">
        <v>-820</v>
      </c>
      <c r="D34" s="1">
        <v>-3300</v>
      </c>
      <c r="E34" s="1">
        <v>-1000</v>
      </c>
      <c r="F34" s="85">
        <v>-2000</v>
      </c>
      <c r="H34" s="86" t="s">
        <v>7</v>
      </c>
      <c r="I34" s="86" t="s">
        <v>8</v>
      </c>
    </row>
    <row r="35" spans="1:9" x14ac:dyDescent="0.25">
      <c r="A35" t="s">
        <v>65</v>
      </c>
      <c r="B35" t="s">
        <v>66</v>
      </c>
      <c r="C35" s="1">
        <v>0</v>
      </c>
      <c r="D35" s="1">
        <v>0</v>
      </c>
      <c r="E35" s="1">
        <v>-1000</v>
      </c>
      <c r="F35" s="85">
        <v>-1000</v>
      </c>
      <c r="H35" s="86" t="s">
        <v>7</v>
      </c>
      <c r="I35" s="86" t="s">
        <v>8</v>
      </c>
    </row>
    <row r="36" spans="1:9" x14ac:dyDescent="0.25">
      <c r="A36" t="s">
        <v>67</v>
      </c>
      <c r="B36" t="s">
        <v>68</v>
      </c>
      <c r="C36" s="1">
        <v>0</v>
      </c>
      <c r="D36" s="1">
        <v>-4988</v>
      </c>
      <c r="E36" s="1">
        <v>0</v>
      </c>
      <c r="F36" s="85">
        <v>0</v>
      </c>
      <c r="H36" s="86" t="s">
        <v>7</v>
      </c>
      <c r="I36" s="86" t="s">
        <v>8</v>
      </c>
    </row>
    <row r="37" spans="1:9" x14ac:dyDescent="0.25">
      <c r="A37" t="s">
        <v>69</v>
      </c>
      <c r="B37" t="s">
        <v>70</v>
      </c>
      <c r="C37" s="1">
        <v>0</v>
      </c>
      <c r="D37" s="1">
        <v>0</v>
      </c>
      <c r="E37" s="1">
        <v>-30000</v>
      </c>
      <c r="F37" s="85">
        <v>-32000</v>
      </c>
      <c r="G37" t="s">
        <v>173</v>
      </c>
      <c r="H37" s="86" t="s">
        <v>7</v>
      </c>
      <c r="I37" s="86" t="s">
        <v>8</v>
      </c>
    </row>
    <row r="38" spans="1:9" x14ac:dyDescent="0.25">
      <c r="A38" t="s">
        <v>71</v>
      </c>
      <c r="B38" t="s">
        <v>72</v>
      </c>
      <c r="C38" s="1">
        <v>-3000</v>
      </c>
      <c r="D38" s="1">
        <v>-850</v>
      </c>
      <c r="E38" s="1">
        <v>0</v>
      </c>
      <c r="F38" s="85">
        <v>-5000</v>
      </c>
      <c r="G38" t="s">
        <v>172</v>
      </c>
      <c r="H38" s="86" t="s">
        <v>7</v>
      </c>
      <c r="I38" s="86" t="s">
        <v>8</v>
      </c>
    </row>
    <row r="39" spans="1:9" x14ac:dyDescent="0.25">
      <c r="A39" t="s">
        <v>73</v>
      </c>
      <c r="B39" t="s">
        <v>74</v>
      </c>
      <c r="C39" s="1">
        <v>-19000</v>
      </c>
      <c r="D39" s="1">
        <v>0</v>
      </c>
      <c r="E39" s="1">
        <v>0</v>
      </c>
      <c r="F39" s="85">
        <v>0</v>
      </c>
      <c r="H39" s="86" t="s">
        <v>7</v>
      </c>
      <c r="I39" s="86" t="s">
        <v>8</v>
      </c>
    </row>
    <row r="40" spans="1:9" x14ac:dyDescent="0.25">
      <c r="A40" t="s">
        <v>75</v>
      </c>
      <c r="B40" t="s">
        <v>76</v>
      </c>
      <c r="C40" s="1">
        <v>0</v>
      </c>
      <c r="D40" s="1">
        <v>-6000</v>
      </c>
      <c r="E40" s="1">
        <v>0</v>
      </c>
      <c r="F40" s="85">
        <v>0</v>
      </c>
      <c r="H40" s="86" t="s">
        <v>7</v>
      </c>
      <c r="I40" s="86" t="s">
        <v>8</v>
      </c>
    </row>
    <row r="41" spans="1:9" x14ac:dyDescent="0.25">
      <c r="A41" t="s">
        <v>77</v>
      </c>
      <c r="B41" t="s">
        <v>78</v>
      </c>
      <c r="C41" s="1">
        <v>-41651</v>
      </c>
      <c r="D41" s="1">
        <v>-31243</v>
      </c>
      <c r="E41" s="1">
        <v>-40000</v>
      </c>
      <c r="F41" s="85">
        <v>-40000</v>
      </c>
      <c r="H41" s="86" t="s">
        <v>7</v>
      </c>
      <c r="I41" s="86" t="s">
        <v>8</v>
      </c>
    </row>
    <row r="42" spans="1:9" x14ac:dyDescent="0.25">
      <c r="A42" t="s">
        <v>79</v>
      </c>
      <c r="B42" t="s">
        <v>80</v>
      </c>
      <c r="C42" s="1">
        <v>-148889</v>
      </c>
      <c r="D42" s="1">
        <v>-127981</v>
      </c>
      <c r="E42" s="1">
        <v>-160000</v>
      </c>
      <c r="F42" s="85">
        <v>-160000</v>
      </c>
      <c r="H42" s="86" t="s">
        <v>7</v>
      </c>
      <c r="I42" s="86" t="s">
        <v>8</v>
      </c>
    </row>
    <row r="43" spans="1:9" x14ac:dyDescent="0.25">
      <c r="A43" t="s">
        <v>81</v>
      </c>
      <c r="B43" t="s">
        <v>82</v>
      </c>
      <c r="C43" s="1">
        <v>-15450</v>
      </c>
      <c r="D43" s="1">
        <v>-20320</v>
      </c>
      <c r="E43" s="1">
        <v>0</v>
      </c>
      <c r="F43" s="85">
        <v>0</v>
      </c>
      <c r="H43" s="86" t="s">
        <v>7</v>
      </c>
      <c r="I43" s="86" t="s">
        <v>8</v>
      </c>
    </row>
    <row r="44" spans="1:9" x14ac:dyDescent="0.25">
      <c r="A44" t="s">
        <v>83</v>
      </c>
      <c r="B44" t="s">
        <v>84</v>
      </c>
      <c r="C44" s="1">
        <v>-10029</v>
      </c>
      <c r="D44" s="1">
        <v>-37945</v>
      </c>
      <c r="E44" s="1">
        <v>-15000</v>
      </c>
      <c r="F44" s="85">
        <v>-15000</v>
      </c>
      <c r="H44" s="86" t="s">
        <v>7</v>
      </c>
      <c r="I44" s="86" t="s">
        <v>8</v>
      </c>
    </row>
    <row r="45" spans="1:9" x14ac:dyDescent="0.25">
      <c r="A45" t="s">
        <v>85</v>
      </c>
      <c r="B45" t="s">
        <v>86</v>
      </c>
      <c r="C45" s="1">
        <v>-4853</v>
      </c>
      <c r="D45" s="1">
        <v>0</v>
      </c>
      <c r="E45" s="1">
        <v>0</v>
      </c>
      <c r="F45" s="85">
        <v>0</v>
      </c>
      <c r="H45" s="86" t="s">
        <v>7</v>
      </c>
      <c r="I45" s="86" t="s">
        <v>8</v>
      </c>
    </row>
    <row r="46" spans="1:9" x14ac:dyDescent="0.25">
      <c r="A46" t="s">
        <v>87</v>
      </c>
      <c r="B46" t="s">
        <v>88</v>
      </c>
      <c r="C46" s="1">
        <v>0</v>
      </c>
      <c r="D46" s="1">
        <v>-45500</v>
      </c>
      <c r="E46" s="1">
        <v>-10500</v>
      </c>
      <c r="F46" s="85">
        <v>-54000</v>
      </c>
      <c r="H46" s="86" t="s">
        <v>7</v>
      </c>
      <c r="I46" s="86" t="s">
        <v>8</v>
      </c>
    </row>
    <row r="47" spans="1:9" x14ac:dyDescent="0.25">
      <c r="C47" s="1"/>
      <c r="D47" s="1"/>
      <c r="E47" s="1"/>
    </row>
    <row r="48" spans="1:9" x14ac:dyDescent="0.25">
      <c r="A48" s="77"/>
      <c r="B48" s="77"/>
      <c r="C48" s="78">
        <v>0</v>
      </c>
      <c r="D48" s="78">
        <v>3423</v>
      </c>
      <c r="E48" s="78">
        <v>0</v>
      </c>
      <c r="F48" s="87">
        <f>SUM(F49:F51)</f>
        <v>0</v>
      </c>
      <c r="H48" s="77" t="s">
        <v>89</v>
      </c>
      <c r="I48" s="77" t="s">
        <v>90</v>
      </c>
    </row>
    <row r="49" spans="1:9" x14ac:dyDescent="0.25">
      <c r="A49" t="s">
        <v>91</v>
      </c>
      <c r="B49" t="s">
        <v>92</v>
      </c>
      <c r="C49" s="1">
        <v>0</v>
      </c>
      <c r="D49" s="1">
        <v>3423</v>
      </c>
      <c r="E49" s="1">
        <v>0</v>
      </c>
      <c r="F49" s="85"/>
      <c r="H49" s="86" t="s">
        <v>89</v>
      </c>
      <c r="I49" s="86" t="s">
        <v>90</v>
      </c>
    </row>
    <row r="50" spans="1:9" x14ac:dyDescent="0.25">
      <c r="A50" t="s">
        <v>55</v>
      </c>
      <c r="B50" t="s">
        <v>56</v>
      </c>
      <c r="C50" s="1">
        <v>238</v>
      </c>
      <c r="D50" s="1">
        <v>0</v>
      </c>
      <c r="E50" s="1">
        <v>0</v>
      </c>
      <c r="F50" s="85"/>
      <c r="H50" s="86" t="s">
        <v>89</v>
      </c>
      <c r="I50" s="86" t="s">
        <v>90</v>
      </c>
    </row>
    <row r="51" spans="1:9" x14ac:dyDescent="0.25">
      <c r="A51" t="s">
        <v>83</v>
      </c>
      <c r="B51" t="s">
        <v>84</v>
      </c>
      <c r="C51" s="1">
        <v>-238</v>
      </c>
      <c r="D51" s="1">
        <v>0</v>
      </c>
      <c r="E51" s="1">
        <v>0</v>
      </c>
      <c r="F51" s="85"/>
      <c r="H51" s="86" t="s">
        <v>89</v>
      </c>
      <c r="I51" s="86" t="s">
        <v>90</v>
      </c>
    </row>
    <row r="52" spans="1:9" x14ac:dyDescent="0.25">
      <c r="C52" s="1"/>
      <c r="D52" s="1"/>
      <c r="E52" s="1"/>
    </row>
    <row r="53" spans="1:9" x14ac:dyDescent="0.25">
      <c r="A53" s="77"/>
      <c r="B53" s="77"/>
      <c r="C53" s="78">
        <v>0</v>
      </c>
      <c r="D53" s="78">
        <f>SUM(D54:D57)</f>
        <v>-30000</v>
      </c>
      <c r="E53" s="78">
        <f>SUM(E54:E57)</f>
        <v>0</v>
      </c>
      <c r="F53" s="90">
        <f>SUM(F54:F57)</f>
        <v>0</v>
      </c>
      <c r="H53" s="77" t="s">
        <v>93</v>
      </c>
      <c r="I53" s="77" t="s">
        <v>94</v>
      </c>
    </row>
    <row r="54" spans="1:9" x14ac:dyDescent="0.25">
      <c r="A54" t="s">
        <v>95</v>
      </c>
      <c r="B54" t="s">
        <v>70</v>
      </c>
      <c r="C54" s="1">
        <v>0</v>
      </c>
      <c r="D54" s="1">
        <v>0</v>
      </c>
      <c r="E54" s="1">
        <v>30000</v>
      </c>
      <c r="F54" s="85">
        <v>32000</v>
      </c>
      <c r="H54" s="86" t="s">
        <v>93</v>
      </c>
      <c r="I54" s="86" t="s">
        <v>94</v>
      </c>
    </row>
    <row r="55" spans="1:9" x14ac:dyDescent="0.25">
      <c r="A55" t="s">
        <v>55</v>
      </c>
      <c r="B55" t="s">
        <v>56</v>
      </c>
      <c r="C55" s="1">
        <v>26600</v>
      </c>
      <c r="D55" s="1">
        <v>0</v>
      </c>
      <c r="E55" s="1">
        <v>0</v>
      </c>
      <c r="F55" s="85"/>
      <c r="H55" s="86" t="s">
        <v>93</v>
      </c>
      <c r="I55" s="86" t="s">
        <v>94</v>
      </c>
    </row>
    <row r="56" spans="1:9" x14ac:dyDescent="0.25">
      <c r="A56" t="s">
        <v>71</v>
      </c>
      <c r="B56" t="s">
        <v>72</v>
      </c>
      <c r="C56" s="1">
        <v>0</v>
      </c>
      <c r="D56" s="1">
        <v>-200</v>
      </c>
      <c r="E56" s="1">
        <v>0</v>
      </c>
      <c r="F56" s="85"/>
      <c r="H56" s="86" t="s">
        <v>93</v>
      </c>
      <c r="I56" s="86" t="s">
        <v>94</v>
      </c>
    </row>
    <row r="57" spans="1:9" x14ac:dyDescent="0.25">
      <c r="A57" t="s">
        <v>81</v>
      </c>
      <c r="B57" t="s">
        <v>82</v>
      </c>
      <c r="C57" s="1">
        <v>-26600</v>
      </c>
      <c r="D57" s="1">
        <v>-29800</v>
      </c>
      <c r="E57" s="1">
        <v>-30000</v>
      </c>
      <c r="F57" s="85">
        <v>-32000</v>
      </c>
      <c r="H57" s="86" t="s">
        <v>93</v>
      </c>
      <c r="I57" s="86" t="s">
        <v>94</v>
      </c>
    </row>
    <row r="58" spans="1:9" x14ac:dyDescent="0.25">
      <c r="C58" s="1"/>
      <c r="D58" s="1"/>
      <c r="E58" s="1"/>
    </row>
    <row r="59" spans="1:9" x14ac:dyDescent="0.25">
      <c r="A59" s="77"/>
      <c r="B59" s="77"/>
      <c r="C59" s="78">
        <v>0</v>
      </c>
      <c r="D59" s="78">
        <f>SUM(D60:D84)</f>
        <v>-21176</v>
      </c>
      <c r="E59" s="78">
        <v>0</v>
      </c>
      <c r="F59" s="87">
        <f>SUM(F60:F84)</f>
        <v>0</v>
      </c>
      <c r="H59" s="77" t="s">
        <v>96</v>
      </c>
      <c r="I59" s="77" t="s">
        <v>97</v>
      </c>
    </row>
    <row r="60" spans="1:9" x14ac:dyDescent="0.25">
      <c r="A60" t="s">
        <v>11</v>
      </c>
      <c r="B60" t="s">
        <v>12</v>
      </c>
      <c r="C60" s="1">
        <v>0</v>
      </c>
      <c r="D60" s="1">
        <v>522</v>
      </c>
      <c r="E60" s="1">
        <v>0</v>
      </c>
      <c r="F60" s="79">
        <v>500</v>
      </c>
      <c r="H60" s="86" t="s">
        <v>96</v>
      </c>
      <c r="I60" s="86" t="s">
        <v>97</v>
      </c>
    </row>
    <row r="61" spans="1:9" x14ac:dyDescent="0.25">
      <c r="A61" t="s">
        <v>13</v>
      </c>
      <c r="B61" t="s">
        <v>14</v>
      </c>
      <c r="C61" s="1">
        <v>385</v>
      </c>
      <c r="D61" s="1">
        <v>2051</v>
      </c>
      <c r="E61" s="1">
        <v>2000</v>
      </c>
      <c r="F61" s="79">
        <v>2000</v>
      </c>
      <c r="H61" s="86" t="s">
        <v>96</v>
      </c>
      <c r="I61" s="86" t="s">
        <v>97</v>
      </c>
    </row>
    <row r="62" spans="1:9" x14ac:dyDescent="0.25">
      <c r="A62" t="s">
        <v>19</v>
      </c>
      <c r="B62" t="s">
        <v>20</v>
      </c>
      <c r="C62" s="1">
        <v>36</v>
      </c>
      <c r="D62" s="1">
        <v>293</v>
      </c>
      <c r="E62" s="1">
        <v>0</v>
      </c>
      <c r="F62" s="79">
        <v>0</v>
      </c>
      <c r="H62" s="86" t="s">
        <v>96</v>
      </c>
      <c r="I62" s="86" t="s">
        <v>97</v>
      </c>
    </row>
    <row r="63" spans="1:9" x14ac:dyDescent="0.25">
      <c r="A63" t="s">
        <v>21</v>
      </c>
      <c r="B63" t="s">
        <v>22</v>
      </c>
      <c r="C63" s="1">
        <v>820</v>
      </c>
      <c r="D63" s="1">
        <v>546</v>
      </c>
      <c r="E63" s="1">
        <v>700</v>
      </c>
      <c r="F63" s="79">
        <v>700</v>
      </c>
      <c r="H63" s="86" t="s">
        <v>96</v>
      </c>
      <c r="I63" s="86" t="s">
        <v>97</v>
      </c>
    </row>
    <row r="64" spans="1:9" x14ac:dyDescent="0.25">
      <c r="A64" t="s">
        <v>23</v>
      </c>
      <c r="B64" t="s">
        <v>24</v>
      </c>
      <c r="C64" s="1">
        <v>15259</v>
      </c>
      <c r="D64" s="1">
        <v>2433</v>
      </c>
      <c r="E64" s="1">
        <v>12000</v>
      </c>
      <c r="F64" s="79">
        <v>8000</v>
      </c>
      <c r="H64" s="86" t="s">
        <v>96</v>
      </c>
      <c r="I64" s="86" t="s">
        <v>97</v>
      </c>
    </row>
    <row r="65" spans="1:9" x14ac:dyDescent="0.25">
      <c r="A65" t="s">
        <v>25</v>
      </c>
      <c r="B65" t="s">
        <v>26</v>
      </c>
      <c r="C65" s="1">
        <v>6417</v>
      </c>
      <c r="D65" s="1">
        <v>876</v>
      </c>
      <c r="E65" s="1">
        <v>1000</v>
      </c>
      <c r="F65" s="79">
        <v>2000</v>
      </c>
      <c r="H65" s="86" t="s">
        <v>96</v>
      </c>
      <c r="I65" s="86" t="s">
        <v>97</v>
      </c>
    </row>
    <row r="66" spans="1:9" x14ac:dyDescent="0.25">
      <c r="A66" t="s">
        <v>27</v>
      </c>
      <c r="B66" t="s">
        <v>28</v>
      </c>
      <c r="C66" s="1">
        <v>0</v>
      </c>
      <c r="D66" s="1">
        <v>0</v>
      </c>
      <c r="E66" s="1">
        <v>6000</v>
      </c>
      <c r="F66" s="79">
        <v>0</v>
      </c>
      <c r="H66" s="86" t="s">
        <v>96</v>
      </c>
      <c r="I66" s="86" t="s">
        <v>97</v>
      </c>
    </row>
    <row r="67" spans="1:9" x14ac:dyDescent="0.25">
      <c r="A67" t="s">
        <v>31</v>
      </c>
      <c r="B67" t="s">
        <v>32</v>
      </c>
      <c r="C67" s="1">
        <v>0</v>
      </c>
      <c r="D67" s="1">
        <v>0</v>
      </c>
      <c r="E67" s="1">
        <v>500</v>
      </c>
      <c r="F67" s="79">
        <v>500</v>
      </c>
      <c r="H67" s="86" t="s">
        <v>96</v>
      </c>
      <c r="I67" s="86" t="s">
        <v>97</v>
      </c>
    </row>
    <row r="68" spans="1:9" x14ac:dyDescent="0.25">
      <c r="A68" t="s">
        <v>98</v>
      </c>
      <c r="B68" t="s">
        <v>99</v>
      </c>
      <c r="C68" s="1">
        <v>0</v>
      </c>
      <c r="D68" s="1">
        <v>1500</v>
      </c>
      <c r="E68" s="1">
        <v>2000</v>
      </c>
      <c r="F68" s="79">
        <v>2000</v>
      </c>
      <c r="H68" s="86" t="s">
        <v>96</v>
      </c>
      <c r="I68" s="86" t="s">
        <v>97</v>
      </c>
    </row>
    <row r="69" spans="1:9" x14ac:dyDescent="0.25">
      <c r="A69" t="s">
        <v>100</v>
      </c>
      <c r="B69" t="s">
        <v>101</v>
      </c>
      <c r="C69" s="1">
        <v>0</v>
      </c>
      <c r="D69" s="1">
        <v>362</v>
      </c>
      <c r="E69" s="1">
        <v>2000</v>
      </c>
      <c r="F69" s="79">
        <v>1500</v>
      </c>
      <c r="H69" s="86" t="s">
        <v>96</v>
      </c>
      <c r="I69" s="86" t="s">
        <v>97</v>
      </c>
    </row>
    <row r="70" spans="1:9" x14ac:dyDescent="0.25">
      <c r="A70" t="s">
        <v>33</v>
      </c>
      <c r="B70" t="s">
        <v>34</v>
      </c>
      <c r="C70" s="1">
        <v>20</v>
      </c>
      <c r="D70" s="1">
        <v>0</v>
      </c>
      <c r="E70" s="1">
        <v>100</v>
      </c>
      <c r="F70" s="79">
        <v>0</v>
      </c>
      <c r="H70" s="86" t="s">
        <v>96</v>
      </c>
      <c r="I70" s="86" t="s">
        <v>97</v>
      </c>
    </row>
    <row r="71" spans="1:9" x14ac:dyDescent="0.25">
      <c r="A71" t="s">
        <v>39</v>
      </c>
      <c r="B71" t="s">
        <v>40</v>
      </c>
      <c r="C71" s="1">
        <v>7500</v>
      </c>
      <c r="D71" s="1">
        <v>0</v>
      </c>
      <c r="E71" s="1">
        <v>7500</v>
      </c>
      <c r="F71" s="79">
        <v>2500</v>
      </c>
      <c r="H71" s="86" t="s">
        <v>96</v>
      </c>
      <c r="I71" s="86" t="s">
        <v>97</v>
      </c>
    </row>
    <row r="72" spans="1:9" x14ac:dyDescent="0.25">
      <c r="A72" t="s">
        <v>43</v>
      </c>
      <c r="B72" t="s">
        <v>44</v>
      </c>
      <c r="C72" s="1">
        <v>0</v>
      </c>
      <c r="D72" s="1">
        <v>755</v>
      </c>
      <c r="E72" s="1">
        <v>0</v>
      </c>
      <c r="F72" s="79">
        <v>0</v>
      </c>
      <c r="H72" s="86" t="s">
        <v>96</v>
      </c>
      <c r="I72" s="86" t="s">
        <v>97</v>
      </c>
    </row>
    <row r="73" spans="1:9" x14ac:dyDescent="0.25">
      <c r="A73" t="s">
        <v>45</v>
      </c>
      <c r="B73" t="s">
        <v>46</v>
      </c>
      <c r="C73" s="1">
        <v>3000</v>
      </c>
      <c r="D73" s="1">
        <v>1500</v>
      </c>
      <c r="E73" s="1">
        <v>5000</v>
      </c>
      <c r="F73" s="79">
        <v>2000</v>
      </c>
      <c r="H73" s="86" t="s">
        <v>96</v>
      </c>
      <c r="I73" s="86" t="s">
        <v>97</v>
      </c>
    </row>
    <row r="74" spans="1:9" x14ac:dyDescent="0.25">
      <c r="A74" t="s">
        <v>51</v>
      </c>
      <c r="B74" t="s">
        <v>52</v>
      </c>
      <c r="C74" s="1">
        <v>0</v>
      </c>
      <c r="D74" s="1">
        <v>0</v>
      </c>
      <c r="E74" s="1">
        <v>2000</v>
      </c>
      <c r="F74" s="79">
        <v>4000</v>
      </c>
      <c r="H74" s="86" t="s">
        <v>96</v>
      </c>
      <c r="I74" s="86" t="s">
        <v>97</v>
      </c>
    </row>
    <row r="75" spans="1:9" x14ac:dyDescent="0.25">
      <c r="A75" t="s">
        <v>53</v>
      </c>
      <c r="B75" t="s">
        <v>54</v>
      </c>
      <c r="C75" s="1">
        <v>296881</v>
      </c>
      <c r="D75" s="1">
        <v>0</v>
      </c>
      <c r="E75" s="1">
        <v>0</v>
      </c>
      <c r="F75" s="79">
        <v>0</v>
      </c>
      <c r="H75" s="86" t="s">
        <v>96</v>
      </c>
      <c r="I75" s="86" t="s">
        <v>97</v>
      </c>
    </row>
    <row r="76" spans="1:9" x14ac:dyDescent="0.25">
      <c r="A76" t="s">
        <v>102</v>
      </c>
      <c r="B76" t="s">
        <v>103</v>
      </c>
      <c r="C76" s="1">
        <v>228632</v>
      </c>
      <c r="D76" s="1">
        <v>0</v>
      </c>
      <c r="E76" s="1">
        <v>0</v>
      </c>
      <c r="F76" s="79">
        <v>0</v>
      </c>
      <c r="H76" s="86" t="s">
        <v>96</v>
      </c>
      <c r="I76" s="86" t="s">
        <v>97</v>
      </c>
    </row>
    <row r="77" spans="1:9" x14ac:dyDescent="0.25">
      <c r="A77" t="s">
        <v>67</v>
      </c>
      <c r="B77" t="s">
        <v>68</v>
      </c>
      <c r="C77" s="1">
        <v>0</v>
      </c>
      <c r="D77" s="1">
        <v>-755</v>
      </c>
      <c r="E77" s="1">
        <v>0</v>
      </c>
      <c r="F77" s="79">
        <v>0</v>
      </c>
      <c r="H77" s="86" t="s">
        <v>96</v>
      </c>
      <c r="I77" s="86" t="s">
        <v>97</v>
      </c>
    </row>
    <row r="78" spans="1:9" x14ac:dyDescent="0.25">
      <c r="A78" t="s">
        <v>69</v>
      </c>
      <c r="B78" t="s">
        <v>70</v>
      </c>
      <c r="C78" s="1">
        <v>0</v>
      </c>
      <c r="D78" s="1">
        <v>0</v>
      </c>
      <c r="E78" s="1">
        <v>-5000</v>
      </c>
      <c r="F78" s="79">
        <v>0</v>
      </c>
      <c r="H78" s="86" t="s">
        <v>96</v>
      </c>
      <c r="I78" s="86" t="s">
        <v>97</v>
      </c>
    </row>
    <row r="79" spans="1:9" x14ac:dyDescent="0.25">
      <c r="A79" t="s">
        <v>73</v>
      </c>
      <c r="B79" t="s">
        <v>74</v>
      </c>
      <c r="C79" s="1">
        <v>-521787</v>
      </c>
      <c r="D79" s="1">
        <v>0</v>
      </c>
      <c r="E79" s="1">
        <v>0</v>
      </c>
      <c r="F79" s="79">
        <v>0</v>
      </c>
      <c r="H79" s="86" t="s">
        <v>96</v>
      </c>
      <c r="I79" s="86" t="s">
        <v>97</v>
      </c>
    </row>
    <row r="80" spans="1:9" x14ac:dyDescent="0.25">
      <c r="A80" t="s">
        <v>75</v>
      </c>
      <c r="B80" t="s">
        <v>76</v>
      </c>
      <c r="C80" s="1">
        <v>-3125</v>
      </c>
      <c r="D80" s="1">
        <v>-5300</v>
      </c>
      <c r="E80" s="1">
        <v>-3500</v>
      </c>
      <c r="F80" s="79">
        <v>-2000</v>
      </c>
      <c r="H80" s="86" t="s">
        <v>96</v>
      </c>
      <c r="I80" s="86" t="s">
        <v>97</v>
      </c>
    </row>
    <row r="81" spans="1:9" x14ac:dyDescent="0.25">
      <c r="A81" t="s">
        <v>104</v>
      </c>
      <c r="B81" t="s">
        <v>105</v>
      </c>
      <c r="C81" s="1">
        <v>-4146</v>
      </c>
      <c r="D81" s="1">
        <v>0</v>
      </c>
      <c r="E81" s="1">
        <v>0</v>
      </c>
      <c r="F81" s="79">
        <v>0</v>
      </c>
      <c r="H81" s="86" t="s">
        <v>96</v>
      </c>
      <c r="I81" s="86" t="s">
        <v>97</v>
      </c>
    </row>
    <row r="82" spans="1:9" x14ac:dyDescent="0.25">
      <c r="A82" t="s">
        <v>81</v>
      </c>
      <c r="B82" t="s">
        <v>82</v>
      </c>
      <c r="C82" s="1">
        <v>-3344</v>
      </c>
      <c r="D82" s="1">
        <v>-3659</v>
      </c>
      <c r="E82" s="1">
        <v>0</v>
      </c>
      <c r="F82" s="79">
        <v>-2000</v>
      </c>
      <c r="H82" s="86" t="s">
        <v>96</v>
      </c>
      <c r="I82" s="86" t="s">
        <v>97</v>
      </c>
    </row>
    <row r="83" spans="1:9" x14ac:dyDescent="0.25">
      <c r="A83" t="s">
        <v>83</v>
      </c>
      <c r="B83" t="s">
        <v>84</v>
      </c>
      <c r="C83" s="1">
        <v>-2048</v>
      </c>
      <c r="D83" s="1">
        <v>0</v>
      </c>
      <c r="E83" s="1">
        <v>-10000</v>
      </c>
      <c r="F83" s="79">
        <v>-2000</v>
      </c>
      <c r="H83" s="86" t="s">
        <v>96</v>
      </c>
      <c r="I83" s="86" t="s">
        <v>97</v>
      </c>
    </row>
    <row r="84" spans="1:9" x14ac:dyDescent="0.25">
      <c r="A84" t="s">
        <v>87</v>
      </c>
      <c r="B84" t="s">
        <v>88</v>
      </c>
      <c r="C84" s="1">
        <v>-24500</v>
      </c>
      <c r="D84" s="1">
        <v>-22300</v>
      </c>
      <c r="E84" s="1">
        <v>-22300</v>
      </c>
      <c r="F84" s="79">
        <v>-19700</v>
      </c>
      <c r="H84" s="86" t="s">
        <v>96</v>
      </c>
      <c r="I84" s="86" t="s">
        <v>97</v>
      </c>
    </row>
    <row r="85" spans="1:9" x14ac:dyDescent="0.25">
      <c r="C85" s="1"/>
      <c r="D85" s="1"/>
      <c r="E85" s="1"/>
    </row>
    <row r="86" spans="1:9" x14ac:dyDescent="0.25">
      <c r="A86" s="77"/>
      <c r="B86" s="77"/>
      <c r="C86" s="78">
        <v>0</v>
      </c>
      <c r="D86" s="88">
        <f>SUM(D87:D100)</f>
        <v>11290</v>
      </c>
      <c r="E86" s="88">
        <f>SUM(E87:E100)</f>
        <v>0</v>
      </c>
      <c r="F86" s="87">
        <f>SUM(F87:F100)</f>
        <v>0</v>
      </c>
      <c r="H86" s="77" t="s">
        <v>106</v>
      </c>
      <c r="I86" s="77" t="s">
        <v>107</v>
      </c>
    </row>
    <row r="87" spans="1:9" x14ac:dyDescent="0.25">
      <c r="A87" t="s">
        <v>9</v>
      </c>
      <c r="B87" t="s">
        <v>10</v>
      </c>
      <c r="C87" s="1">
        <v>0</v>
      </c>
      <c r="D87" s="1">
        <v>0</v>
      </c>
      <c r="E87" s="1">
        <v>1000</v>
      </c>
      <c r="F87" s="79">
        <v>500</v>
      </c>
      <c r="H87" s="86" t="s">
        <v>106</v>
      </c>
      <c r="I87" s="86" t="s">
        <v>107</v>
      </c>
    </row>
    <row r="88" spans="1:9" x14ac:dyDescent="0.25">
      <c r="A88" s="89">
        <v>11001</v>
      </c>
      <c r="B88" t="s">
        <v>12</v>
      </c>
      <c r="C88" s="1">
        <v>0</v>
      </c>
      <c r="D88" s="1">
        <v>600</v>
      </c>
      <c r="E88" s="1">
        <v>0</v>
      </c>
      <c r="F88" s="85">
        <v>0</v>
      </c>
      <c r="H88" s="86"/>
      <c r="I88" s="86"/>
    </row>
    <row r="89" spans="1:9" x14ac:dyDescent="0.25">
      <c r="A89" t="s">
        <v>13</v>
      </c>
      <c r="B89" t="s">
        <v>14</v>
      </c>
      <c r="C89" s="1">
        <v>1527</v>
      </c>
      <c r="D89" s="1">
        <v>3900</v>
      </c>
      <c r="E89" s="1">
        <v>1500</v>
      </c>
      <c r="F89" s="79">
        <v>1500</v>
      </c>
      <c r="H89" s="86" t="s">
        <v>106</v>
      </c>
      <c r="I89" s="86" t="s">
        <v>107</v>
      </c>
    </row>
    <row r="90" spans="1:9" x14ac:dyDescent="0.25">
      <c r="A90" t="s">
        <v>15</v>
      </c>
      <c r="B90" t="s">
        <v>16</v>
      </c>
      <c r="C90" s="1">
        <v>979</v>
      </c>
      <c r="D90" s="1">
        <v>0</v>
      </c>
      <c r="E90" s="1">
        <v>0</v>
      </c>
      <c r="F90" s="79">
        <v>500</v>
      </c>
      <c r="H90" s="86" t="s">
        <v>106</v>
      </c>
      <c r="I90" s="86" t="s">
        <v>107</v>
      </c>
    </row>
    <row r="91" spans="1:9" x14ac:dyDescent="0.25">
      <c r="A91" t="s">
        <v>17</v>
      </c>
      <c r="B91" t="s">
        <v>18</v>
      </c>
      <c r="C91" s="1">
        <v>0</v>
      </c>
      <c r="D91" s="1">
        <v>0</v>
      </c>
      <c r="E91" s="1">
        <v>3500</v>
      </c>
      <c r="F91" s="79">
        <v>0</v>
      </c>
      <c r="H91" s="86" t="s">
        <v>106</v>
      </c>
      <c r="I91" s="86" t="s">
        <v>107</v>
      </c>
    </row>
    <row r="92" spans="1:9" x14ac:dyDescent="0.25">
      <c r="A92" t="s">
        <v>19</v>
      </c>
      <c r="B92" t="s">
        <v>20</v>
      </c>
      <c r="C92" s="1">
        <v>3836</v>
      </c>
      <c r="D92" s="1">
        <v>3015</v>
      </c>
      <c r="E92" s="1">
        <v>0</v>
      </c>
      <c r="F92" s="79">
        <v>4000</v>
      </c>
      <c r="H92" s="86" t="s">
        <v>106</v>
      </c>
      <c r="I92" s="86" t="s">
        <v>107</v>
      </c>
    </row>
    <row r="93" spans="1:9" x14ac:dyDescent="0.25">
      <c r="A93" t="s">
        <v>21</v>
      </c>
      <c r="B93" t="s">
        <v>22</v>
      </c>
      <c r="C93" s="1">
        <v>3869</v>
      </c>
      <c r="D93" s="1">
        <v>1285</v>
      </c>
      <c r="E93" s="1">
        <v>5000</v>
      </c>
      <c r="F93" s="79">
        <v>1500</v>
      </c>
      <c r="H93" s="86" t="s">
        <v>106</v>
      </c>
      <c r="I93" s="86" t="s">
        <v>107</v>
      </c>
    </row>
    <row r="94" spans="1:9" x14ac:dyDescent="0.25">
      <c r="A94" t="s">
        <v>23</v>
      </c>
      <c r="B94" t="s">
        <v>24</v>
      </c>
      <c r="C94" s="1">
        <v>4978</v>
      </c>
      <c r="D94" s="1">
        <v>14490</v>
      </c>
      <c r="E94" s="1">
        <v>5000</v>
      </c>
      <c r="F94" s="79">
        <v>8500</v>
      </c>
      <c r="H94" s="86" t="s">
        <v>106</v>
      </c>
      <c r="I94" s="86" t="s">
        <v>107</v>
      </c>
    </row>
    <row r="95" spans="1:9" x14ac:dyDescent="0.25">
      <c r="A95" t="s">
        <v>25</v>
      </c>
      <c r="B95" t="s">
        <v>26</v>
      </c>
      <c r="C95" s="1">
        <v>351</v>
      </c>
      <c r="D95" s="1">
        <v>0</v>
      </c>
      <c r="E95" s="1">
        <v>0</v>
      </c>
      <c r="F95" s="79">
        <v>0</v>
      </c>
      <c r="H95" s="86" t="s">
        <v>106</v>
      </c>
      <c r="I95" s="86" t="s">
        <v>107</v>
      </c>
    </row>
    <row r="96" spans="1:9" x14ac:dyDescent="0.25">
      <c r="A96" t="s">
        <v>39</v>
      </c>
      <c r="B96" t="s">
        <v>40</v>
      </c>
      <c r="C96" s="1">
        <v>0</v>
      </c>
      <c r="D96" s="1">
        <v>0</v>
      </c>
      <c r="E96" s="1">
        <v>2000</v>
      </c>
      <c r="F96" s="79">
        <v>2000</v>
      </c>
      <c r="H96" s="86" t="s">
        <v>106</v>
      </c>
      <c r="I96" s="86" t="s">
        <v>107</v>
      </c>
    </row>
    <row r="97" spans="1:9" x14ac:dyDescent="0.25">
      <c r="A97" t="s">
        <v>43</v>
      </c>
      <c r="B97" t="s">
        <v>44</v>
      </c>
      <c r="C97" s="1">
        <v>0</v>
      </c>
      <c r="D97" s="1">
        <v>2711</v>
      </c>
      <c r="E97" s="1">
        <v>1000</v>
      </c>
      <c r="F97" s="79">
        <v>0</v>
      </c>
      <c r="H97" s="86" t="s">
        <v>106</v>
      </c>
      <c r="I97" s="86" t="s">
        <v>107</v>
      </c>
    </row>
    <row r="98" spans="1:9" x14ac:dyDescent="0.25">
      <c r="A98" t="s">
        <v>67</v>
      </c>
      <c r="B98" t="s">
        <v>68</v>
      </c>
      <c r="C98" s="1">
        <v>0</v>
      </c>
      <c r="D98" s="1">
        <v>-2711</v>
      </c>
      <c r="E98" s="1">
        <v>-1000</v>
      </c>
      <c r="F98" s="79">
        <v>0</v>
      </c>
      <c r="H98" s="86" t="s">
        <v>106</v>
      </c>
      <c r="I98" s="86" t="s">
        <v>107</v>
      </c>
    </row>
    <row r="99" spans="1:9" x14ac:dyDescent="0.25">
      <c r="A99" t="s">
        <v>81</v>
      </c>
      <c r="B99" t="s">
        <v>82</v>
      </c>
      <c r="C99" s="1">
        <v>0</v>
      </c>
      <c r="D99" s="1">
        <v>0</v>
      </c>
      <c r="E99" s="1">
        <v>-6000</v>
      </c>
      <c r="F99" s="79">
        <v>-5000</v>
      </c>
      <c r="H99" s="86" t="s">
        <v>106</v>
      </c>
      <c r="I99" s="86" t="s">
        <v>107</v>
      </c>
    </row>
    <row r="100" spans="1:9" x14ac:dyDescent="0.25">
      <c r="A100" t="s">
        <v>87</v>
      </c>
      <c r="B100" t="s">
        <v>88</v>
      </c>
      <c r="C100" s="1">
        <v>-15540</v>
      </c>
      <c r="D100" s="1">
        <v>-12000</v>
      </c>
      <c r="E100" s="1">
        <v>-12000</v>
      </c>
      <c r="F100" s="79">
        <v>-13500</v>
      </c>
      <c r="H100" s="86" t="s">
        <v>106</v>
      </c>
      <c r="I100" s="86" t="s">
        <v>107</v>
      </c>
    </row>
    <row r="101" spans="1:9" x14ac:dyDescent="0.25">
      <c r="C101" s="1"/>
      <c r="D101" s="1"/>
      <c r="E101" s="1"/>
    </row>
    <row r="102" spans="1:9" x14ac:dyDescent="0.25">
      <c r="A102" s="77"/>
      <c r="B102" s="77"/>
      <c r="C102" s="78">
        <v>0</v>
      </c>
      <c r="D102" s="88">
        <f>SUM(D103:D119)</f>
        <v>-7707</v>
      </c>
      <c r="E102" s="88">
        <f>SUM(E103:E119)</f>
        <v>0</v>
      </c>
      <c r="F102" s="87">
        <f>SUM(F103:F119)</f>
        <v>0</v>
      </c>
      <c r="H102" s="77" t="s">
        <v>108</v>
      </c>
      <c r="I102" s="77" t="s">
        <v>109</v>
      </c>
    </row>
    <row r="103" spans="1:9" x14ac:dyDescent="0.25">
      <c r="A103" t="s">
        <v>13</v>
      </c>
      <c r="B103" t="s">
        <v>14</v>
      </c>
      <c r="C103" s="1">
        <v>761</v>
      </c>
      <c r="D103" s="1">
        <v>130</v>
      </c>
      <c r="E103" s="1">
        <v>1500</v>
      </c>
      <c r="F103" s="85">
        <v>1000</v>
      </c>
      <c r="H103" s="86" t="s">
        <v>108</v>
      </c>
      <c r="I103" s="86" t="s">
        <v>109</v>
      </c>
    </row>
    <row r="104" spans="1:9" x14ac:dyDescent="0.25">
      <c r="A104" t="s">
        <v>110</v>
      </c>
      <c r="B104" t="s">
        <v>111</v>
      </c>
      <c r="C104" s="1">
        <v>281</v>
      </c>
      <c r="D104" s="1">
        <v>1124</v>
      </c>
      <c r="E104" s="1">
        <v>1000</v>
      </c>
      <c r="F104" s="85">
        <v>1000</v>
      </c>
      <c r="H104" s="86" t="s">
        <v>108</v>
      </c>
      <c r="I104" s="86" t="s">
        <v>109</v>
      </c>
    </row>
    <row r="105" spans="1:9" x14ac:dyDescent="0.25">
      <c r="A105" t="s">
        <v>19</v>
      </c>
      <c r="B105" t="s">
        <v>20</v>
      </c>
      <c r="C105" s="1">
        <v>3072</v>
      </c>
      <c r="D105" s="1">
        <v>1034</v>
      </c>
      <c r="E105" s="1">
        <v>2500</v>
      </c>
      <c r="F105" s="85">
        <v>2500</v>
      </c>
      <c r="H105" s="86" t="s">
        <v>108</v>
      </c>
      <c r="I105" s="86" t="s">
        <v>109</v>
      </c>
    </row>
    <row r="106" spans="1:9" x14ac:dyDescent="0.25">
      <c r="A106" t="s">
        <v>21</v>
      </c>
      <c r="B106" t="s">
        <v>22</v>
      </c>
      <c r="C106" s="1">
        <v>0</v>
      </c>
      <c r="D106" s="1">
        <v>5167</v>
      </c>
      <c r="E106" s="1">
        <v>0</v>
      </c>
      <c r="F106" s="85">
        <v>0</v>
      </c>
      <c r="H106" s="86" t="s">
        <v>108</v>
      </c>
      <c r="I106" s="86" t="s">
        <v>109</v>
      </c>
    </row>
    <row r="107" spans="1:9" x14ac:dyDescent="0.25">
      <c r="A107" t="s">
        <v>23</v>
      </c>
      <c r="B107" t="s">
        <v>24</v>
      </c>
      <c r="C107" s="1">
        <v>47280</v>
      </c>
      <c r="D107" s="1">
        <v>34139</v>
      </c>
      <c r="E107" s="1">
        <v>42500</v>
      </c>
      <c r="F107" s="85">
        <v>45000</v>
      </c>
      <c r="H107" s="86" t="s">
        <v>108</v>
      </c>
      <c r="I107" s="86" t="s">
        <v>109</v>
      </c>
    </row>
    <row r="108" spans="1:9" x14ac:dyDescent="0.25">
      <c r="A108" t="s">
        <v>25</v>
      </c>
      <c r="B108" t="s">
        <v>26</v>
      </c>
      <c r="C108" s="1">
        <v>5796</v>
      </c>
      <c r="D108" s="1">
        <v>8247</v>
      </c>
      <c r="E108" s="1">
        <v>5500</v>
      </c>
      <c r="F108" s="85">
        <v>5000</v>
      </c>
      <c r="H108" s="86" t="s">
        <v>108</v>
      </c>
      <c r="I108" s="86" t="s">
        <v>109</v>
      </c>
    </row>
    <row r="109" spans="1:9" x14ac:dyDescent="0.25">
      <c r="A109" t="s">
        <v>27</v>
      </c>
      <c r="B109" t="s">
        <v>28</v>
      </c>
      <c r="C109" s="1">
        <v>1000</v>
      </c>
      <c r="D109" s="1">
        <v>0</v>
      </c>
      <c r="E109" s="1">
        <v>1000</v>
      </c>
      <c r="F109" s="85">
        <v>1000</v>
      </c>
      <c r="H109" s="86" t="s">
        <v>108</v>
      </c>
      <c r="I109" s="86" t="s">
        <v>109</v>
      </c>
    </row>
    <row r="110" spans="1:9" x14ac:dyDescent="0.25">
      <c r="A110" t="s">
        <v>100</v>
      </c>
      <c r="B110" t="s">
        <v>101</v>
      </c>
      <c r="C110" s="1">
        <v>7280</v>
      </c>
      <c r="D110" s="1">
        <v>6000</v>
      </c>
      <c r="E110" s="1">
        <v>7500</v>
      </c>
      <c r="F110" s="85">
        <v>7500</v>
      </c>
      <c r="H110" s="86" t="s">
        <v>108</v>
      </c>
      <c r="I110" s="86" t="s">
        <v>109</v>
      </c>
    </row>
    <row r="111" spans="1:9" x14ac:dyDescent="0.25">
      <c r="A111" t="s">
        <v>33</v>
      </c>
      <c r="B111" t="s">
        <v>34</v>
      </c>
      <c r="C111" s="1">
        <v>20</v>
      </c>
      <c r="D111" s="1">
        <v>16</v>
      </c>
      <c r="E111" s="1">
        <v>0</v>
      </c>
      <c r="F111" s="85">
        <v>0</v>
      </c>
      <c r="H111" s="86" t="s">
        <v>108</v>
      </c>
      <c r="I111" s="86" t="s">
        <v>109</v>
      </c>
    </row>
    <row r="112" spans="1:9" x14ac:dyDescent="0.25">
      <c r="A112" t="s">
        <v>91</v>
      </c>
      <c r="B112" t="s">
        <v>92</v>
      </c>
      <c r="C112" s="1">
        <v>0</v>
      </c>
      <c r="D112" s="1">
        <v>1725</v>
      </c>
      <c r="E112" s="1">
        <v>0</v>
      </c>
      <c r="F112" s="85">
        <v>0</v>
      </c>
      <c r="H112" s="86" t="s">
        <v>108</v>
      </c>
      <c r="I112" s="86" t="s">
        <v>109</v>
      </c>
    </row>
    <row r="113" spans="1:9" x14ac:dyDescent="0.25">
      <c r="A113" t="s">
        <v>39</v>
      </c>
      <c r="B113" t="s">
        <v>40</v>
      </c>
      <c r="C113" s="1">
        <v>0</v>
      </c>
      <c r="D113" s="1">
        <v>0</v>
      </c>
      <c r="E113" s="1">
        <v>2500</v>
      </c>
      <c r="F113" s="85">
        <v>1000</v>
      </c>
      <c r="H113" s="86" t="s">
        <v>108</v>
      </c>
      <c r="I113" s="86" t="s">
        <v>109</v>
      </c>
    </row>
    <row r="114" spans="1:9" x14ac:dyDescent="0.25">
      <c r="A114" t="s">
        <v>43</v>
      </c>
      <c r="B114" t="s">
        <v>44</v>
      </c>
      <c r="C114" s="1">
        <v>0</v>
      </c>
      <c r="D114" s="1">
        <v>8261</v>
      </c>
      <c r="E114" s="1">
        <v>0</v>
      </c>
      <c r="F114" s="85">
        <v>0</v>
      </c>
      <c r="H114" s="86" t="s">
        <v>108</v>
      </c>
      <c r="I114" s="86" t="s">
        <v>109</v>
      </c>
    </row>
    <row r="115" spans="1:9" x14ac:dyDescent="0.25">
      <c r="A115" t="s">
        <v>51</v>
      </c>
      <c r="B115" t="s">
        <v>52</v>
      </c>
      <c r="C115" s="1">
        <v>1800</v>
      </c>
      <c r="D115" s="1">
        <v>3450</v>
      </c>
      <c r="E115" s="1">
        <v>2000</v>
      </c>
      <c r="F115" s="85">
        <v>2000</v>
      </c>
      <c r="H115" s="86" t="s">
        <v>108</v>
      </c>
      <c r="I115" s="86" t="s">
        <v>109</v>
      </c>
    </row>
    <row r="116" spans="1:9" x14ac:dyDescent="0.25">
      <c r="A116" t="s">
        <v>57</v>
      </c>
      <c r="B116" t="s">
        <v>58</v>
      </c>
      <c r="C116" s="1">
        <v>-60496</v>
      </c>
      <c r="D116" s="1">
        <v>0</v>
      </c>
      <c r="E116" s="1">
        <v>-60000</v>
      </c>
      <c r="F116" s="85">
        <v>0</v>
      </c>
      <c r="H116" s="86" t="s">
        <v>108</v>
      </c>
      <c r="I116" s="86" t="s">
        <v>109</v>
      </c>
    </row>
    <row r="117" spans="1:9" x14ac:dyDescent="0.25">
      <c r="A117" t="s">
        <v>67</v>
      </c>
      <c r="B117" t="s">
        <v>68</v>
      </c>
      <c r="C117" s="1">
        <v>0</v>
      </c>
      <c r="D117" s="1">
        <v>-8261</v>
      </c>
      <c r="E117" s="1">
        <v>0</v>
      </c>
      <c r="F117" s="85">
        <v>0</v>
      </c>
      <c r="H117" s="86" t="s">
        <v>108</v>
      </c>
      <c r="I117" s="86" t="s">
        <v>109</v>
      </c>
    </row>
    <row r="118" spans="1:9" x14ac:dyDescent="0.25">
      <c r="A118" t="s">
        <v>81</v>
      </c>
      <c r="B118" t="s">
        <v>82</v>
      </c>
      <c r="C118" s="1">
        <v>0</v>
      </c>
      <c r="D118" s="1">
        <v>-62739</v>
      </c>
      <c r="E118" s="1">
        <v>0</v>
      </c>
      <c r="F118" s="85">
        <v>-60000</v>
      </c>
      <c r="H118" s="86" t="s">
        <v>108</v>
      </c>
      <c r="I118" s="86" t="s">
        <v>109</v>
      </c>
    </row>
    <row r="119" spans="1:9" x14ac:dyDescent="0.25">
      <c r="A119" t="s">
        <v>87</v>
      </c>
      <c r="B119" t="s">
        <v>88</v>
      </c>
      <c r="C119" s="1">
        <v>-6793</v>
      </c>
      <c r="D119" s="1">
        <v>-6000</v>
      </c>
      <c r="E119" s="1">
        <v>-6000</v>
      </c>
      <c r="F119" s="85">
        <v>-6000</v>
      </c>
      <c r="H119" s="86" t="s">
        <v>108</v>
      </c>
      <c r="I119" s="86" t="s">
        <v>109</v>
      </c>
    </row>
    <row r="120" spans="1:9" x14ac:dyDescent="0.25">
      <c r="C120" s="1"/>
      <c r="D120" s="1"/>
      <c r="E120" s="1"/>
    </row>
    <row r="121" spans="1:9" x14ac:dyDescent="0.25">
      <c r="A121" s="77"/>
      <c r="B121" s="77"/>
      <c r="C121" s="78">
        <v>0</v>
      </c>
      <c r="D121" s="78">
        <v>0</v>
      </c>
      <c r="E121" s="78">
        <v>0</v>
      </c>
      <c r="F121" s="87">
        <f>SUM(F122:F124)</f>
        <v>0</v>
      </c>
      <c r="H121" s="77" t="s">
        <v>112</v>
      </c>
      <c r="I121" s="77" t="s">
        <v>113</v>
      </c>
    </row>
    <row r="122" spans="1:9" x14ac:dyDescent="0.25">
      <c r="A122" t="s">
        <v>102</v>
      </c>
      <c r="B122" t="s">
        <v>103</v>
      </c>
      <c r="C122" s="1">
        <v>11725</v>
      </c>
      <c r="D122" s="1">
        <v>0</v>
      </c>
      <c r="E122" s="1">
        <v>0</v>
      </c>
      <c r="F122" s="85"/>
      <c r="H122" s="86" t="s">
        <v>112</v>
      </c>
      <c r="I122" s="86" t="s">
        <v>113</v>
      </c>
    </row>
    <row r="123" spans="1:9" x14ac:dyDescent="0.25">
      <c r="A123" t="s">
        <v>73</v>
      </c>
      <c r="B123" t="s">
        <v>74</v>
      </c>
      <c r="C123" s="1">
        <v>-11705</v>
      </c>
      <c r="D123" s="1">
        <v>0</v>
      </c>
      <c r="E123" s="1">
        <v>0</v>
      </c>
      <c r="F123" s="85"/>
      <c r="H123" s="86" t="s">
        <v>112</v>
      </c>
      <c r="I123" s="86" t="s">
        <v>113</v>
      </c>
    </row>
    <row r="124" spans="1:9" x14ac:dyDescent="0.25">
      <c r="A124" t="s">
        <v>83</v>
      </c>
      <c r="B124" t="s">
        <v>84</v>
      </c>
      <c r="C124" s="1">
        <v>-20</v>
      </c>
      <c r="D124" s="1">
        <v>0</v>
      </c>
      <c r="E124" s="1">
        <v>0</v>
      </c>
      <c r="F124" s="85"/>
      <c r="H124" s="86" t="s">
        <v>112</v>
      </c>
      <c r="I124" s="86" t="s">
        <v>113</v>
      </c>
    </row>
    <row r="125" spans="1:9" x14ac:dyDescent="0.25">
      <c r="C125" s="1"/>
      <c r="D125" s="1"/>
      <c r="E125" s="1"/>
    </row>
    <row r="126" spans="1:9" x14ac:dyDescent="0.25">
      <c r="A126" s="77"/>
      <c r="B126" s="77"/>
      <c r="C126" s="78">
        <v>0</v>
      </c>
      <c r="D126" s="88">
        <f>SUM(D127:D140)</f>
        <v>-12068</v>
      </c>
      <c r="E126" s="88">
        <f>SUM(E127:E140)</f>
        <v>0</v>
      </c>
      <c r="F126" s="87">
        <f>SUM(F127:F140)</f>
        <v>0</v>
      </c>
      <c r="H126" s="77" t="s">
        <v>114</v>
      </c>
      <c r="I126" s="77" t="s">
        <v>115</v>
      </c>
    </row>
    <row r="127" spans="1:9" x14ac:dyDescent="0.25">
      <c r="A127" t="s">
        <v>19</v>
      </c>
      <c r="B127" t="s">
        <v>20</v>
      </c>
      <c r="C127" s="1">
        <v>2740</v>
      </c>
      <c r="D127" s="1">
        <v>2416</v>
      </c>
      <c r="E127" s="1">
        <v>3000</v>
      </c>
      <c r="F127" s="85"/>
      <c r="H127" s="86" t="s">
        <v>114</v>
      </c>
      <c r="I127" s="86" t="s">
        <v>115</v>
      </c>
    </row>
    <row r="128" spans="1:9" x14ac:dyDescent="0.25">
      <c r="A128" t="s">
        <v>21</v>
      </c>
      <c r="B128" t="s">
        <v>22</v>
      </c>
      <c r="C128" s="1">
        <v>0</v>
      </c>
      <c r="D128" s="1">
        <v>10196</v>
      </c>
      <c r="E128" s="1">
        <v>0</v>
      </c>
      <c r="F128" s="85"/>
      <c r="H128" s="86" t="s">
        <v>114</v>
      </c>
      <c r="I128" s="86" t="s">
        <v>115</v>
      </c>
    </row>
    <row r="129" spans="1:9" x14ac:dyDescent="0.25">
      <c r="A129" t="s">
        <v>23</v>
      </c>
      <c r="B129" t="s">
        <v>24</v>
      </c>
      <c r="C129" s="1">
        <v>10758</v>
      </c>
      <c r="D129" s="1">
        <v>0</v>
      </c>
      <c r="E129" s="1">
        <v>8000</v>
      </c>
      <c r="F129" s="85"/>
      <c r="H129" s="86" t="s">
        <v>114</v>
      </c>
      <c r="I129" s="86" t="s">
        <v>115</v>
      </c>
    </row>
    <row r="130" spans="1:9" x14ac:dyDescent="0.25">
      <c r="A130" t="s">
        <v>29</v>
      </c>
      <c r="B130" t="s">
        <v>30</v>
      </c>
      <c r="C130" s="1">
        <v>0</v>
      </c>
      <c r="D130" s="1">
        <v>0</v>
      </c>
      <c r="E130" s="1">
        <v>100</v>
      </c>
      <c r="F130" s="85"/>
      <c r="H130" s="86" t="s">
        <v>114</v>
      </c>
      <c r="I130" s="86" t="s">
        <v>115</v>
      </c>
    </row>
    <row r="131" spans="1:9" x14ac:dyDescent="0.25">
      <c r="A131" t="s">
        <v>35</v>
      </c>
      <c r="B131" t="s">
        <v>36</v>
      </c>
      <c r="C131" s="1">
        <v>0</v>
      </c>
      <c r="D131" s="1">
        <v>0</v>
      </c>
      <c r="E131" s="1">
        <v>650</v>
      </c>
      <c r="F131" s="85"/>
      <c r="H131" s="86" t="s">
        <v>114</v>
      </c>
      <c r="I131" s="86" t="s">
        <v>115</v>
      </c>
    </row>
    <row r="132" spans="1:9" x14ac:dyDescent="0.25">
      <c r="A132" t="s">
        <v>91</v>
      </c>
      <c r="B132" t="s">
        <v>92</v>
      </c>
      <c r="C132" s="1">
        <v>0</v>
      </c>
      <c r="D132" s="1">
        <v>0</v>
      </c>
      <c r="E132" s="1">
        <v>2000</v>
      </c>
      <c r="F132" s="85"/>
      <c r="H132" s="86" t="s">
        <v>114</v>
      </c>
      <c r="I132" s="86" t="s">
        <v>115</v>
      </c>
    </row>
    <row r="133" spans="1:9" x14ac:dyDescent="0.25">
      <c r="A133" t="s">
        <v>41</v>
      </c>
      <c r="B133" t="s">
        <v>42</v>
      </c>
      <c r="C133" s="1">
        <v>1897</v>
      </c>
      <c r="D133" s="1">
        <v>2396</v>
      </c>
      <c r="E133" s="1">
        <v>5600</v>
      </c>
      <c r="F133" s="85"/>
      <c r="H133" s="86" t="s">
        <v>114</v>
      </c>
      <c r="I133" s="86" t="s">
        <v>115</v>
      </c>
    </row>
    <row r="134" spans="1:9" x14ac:dyDescent="0.25">
      <c r="A134" t="s">
        <v>43</v>
      </c>
      <c r="B134" t="s">
        <v>44</v>
      </c>
      <c r="C134" s="1">
        <v>0</v>
      </c>
      <c r="D134" s="1">
        <v>24</v>
      </c>
      <c r="E134" s="1">
        <v>1500</v>
      </c>
      <c r="F134" s="85"/>
      <c r="H134" s="86" t="s">
        <v>114</v>
      </c>
      <c r="I134" s="86" t="s">
        <v>115</v>
      </c>
    </row>
    <row r="135" spans="1:9" x14ac:dyDescent="0.25">
      <c r="A135" t="s">
        <v>102</v>
      </c>
      <c r="B135" t="s">
        <v>103</v>
      </c>
      <c r="C135" s="1">
        <v>107424</v>
      </c>
      <c r="D135" s="1">
        <v>0</v>
      </c>
      <c r="E135" s="1">
        <v>0</v>
      </c>
      <c r="F135" s="85"/>
      <c r="H135" s="86" t="s">
        <v>114</v>
      </c>
      <c r="I135" s="86" t="s">
        <v>115</v>
      </c>
    </row>
    <row r="136" spans="1:9" x14ac:dyDescent="0.25">
      <c r="A136" t="s">
        <v>61</v>
      </c>
      <c r="B136" t="s">
        <v>62</v>
      </c>
      <c r="C136" s="1">
        <v>-7260</v>
      </c>
      <c r="D136" s="1">
        <v>-7076</v>
      </c>
      <c r="E136" s="1">
        <v>-9000</v>
      </c>
      <c r="F136" s="85"/>
      <c r="H136" s="86" t="s">
        <v>114</v>
      </c>
      <c r="I136" s="86" t="s">
        <v>115</v>
      </c>
    </row>
    <row r="137" spans="1:9" x14ac:dyDescent="0.25">
      <c r="A137" t="s">
        <v>67</v>
      </c>
      <c r="B137" t="s">
        <v>68</v>
      </c>
      <c r="C137" s="1">
        <v>0</v>
      </c>
      <c r="D137" s="1">
        <v>-24</v>
      </c>
      <c r="E137" s="1">
        <v>-1500</v>
      </c>
      <c r="F137" s="85"/>
      <c r="H137" s="86" t="s">
        <v>114</v>
      </c>
      <c r="I137" s="86" t="s">
        <v>115</v>
      </c>
    </row>
    <row r="138" spans="1:9" x14ac:dyDescent="0.25">
      <c r="A138" t="s">
        <v>73</v>
      </c>
      <c r="B138" t="s">
        <v>74</v>
      </c>
      <c r="C138" s="1">
        <v>-100184</v>
      </c>
      <c r="D138" s="1">
        <v>0</v>
      </c>
      <c r="E138" s="1">
        <v>0</v>
      </c>
      <c r="F138" s="85"/>
      <c r="H138" s="86" t="s">
        <v>114</v>
      </c>
      <c r="I138" s="86" t="s">
        <v>115</v>
      </c>
    </row>
    <row r="139" spans="1:9" x14ac:dyDescent="0.25">
      <c r="A139" t="s">
        <v>81</v>
      </c>
      <c r="B139" t="s">
        <v>82</v>
      </c>
      <c r="C139" s="1">
        <v>-15000</v>
      </c>
      <c r="D139" s="1">
        <v>-20000</v>
      </c>
      <c r="E139" s="1">
        <v>-9000</v>
      </c>
      <c r="F139" s="85"/>
      <c r="H139" s="86" t="s">
        <v>114</v>
      </c>
      <c r="I139" s="86" t="s">
        <v>115</v>
      </c>
    </row>
    <row r="140" spans="1:9" x14ac:dyDescent="0.25">
      <c r="A140" t="s">
        <v>83</v>
      </c>
      <c r="B140" t="s">
        <v>84</v>
      </c>
      <c r="C140" s="1">
        <v>-375</v>
      </c>
      <c r="D140" s="1">
        <v>0</v>
      </c>
      <c r="E140" s="1">
        <v>-1350</v>
      </c>
      <c r="F140" s="85"/>
      <c r="H140" s="86" t="s">
        <v>114</v>
      </c>
      <c r="I140" s="86" t="s">
        <v>115</v>
      </c>
    </row>
    <row r="141" spans="1:9" x14ac:dyDescent="0.25">
      <c r="C141" s="1"/>
      <c r="D141" s="1"/>
      <c r="E141" s="1"/>
    </row>
    <row r="142" spans="1:9" x14ac:dyDescent="0.25">
      <c r="A142" s="77"/>
      <c r="B142" s="77"/>
      <c r="C142" s="78">
        <v>0</v>
      </c>
      <c r="D142" s="78">
        <v>391</v>
      </c>
      <c r="E142" s="78">
        <v>0</v>
      </c>
      <c r="F142" s="87">
        <f>SUM(F143:F157)</f>
        <v>0</v>
      </c>
      <c r="H142" s="77" t="s">
        <v>116</v>
      </c>
      <c r="I142" s="77" t="s">
        <v>117</v>
      </c>
    </row>
    <row r="143" spans="1:9" x14ac:dyDescent="0.25">
      <c r="A143" t="s">
        <v>13</v>
      </c>
      <c r="B143" t="s">
        <v>14</v>
      </c>
      <c r="C143" s="1">
        <v>208</v>
      </c>
      <c r="D143" s="1">
        <v>48</v>
      </c>
      <c r="E143" s="1">
        <v>2000</v>
      </c>
      <c r="F143" s="85">
        <v>0</v>
      </c>
      <c r="H143" s="86" t="s">
        <v>116</v>
      </c>
      <c r="I143" s="86" t="s">
        <v>117</v>
      </c>
    </row>
    <row r="144" spans="1:9" x14ac:dyDescent="0.25">
      <c r="A144" t="s">
        <v>19</v>
      </c>
      <c r="B144" t="s">
        <v>20</v>
      </c>
      <c r="C144" s="1">
        <v>309</v>
      </c>
      <c r="D144" s="1">
        <v>1</v>
      </c>
      <c r="E144" s="1">
        <v>1500</v>
      </c>
      <c r="F144" s="85">
        <v>0</v>
      </c>
      <c r="H144" s="86" t="s">
        <v>116</v>
      </c>
      <c r="I144" s="86" t="s">
        <v>117</v>
      </c>
    </row>
    <row r="145" spans="1:9" x14ac:dyDescent="0.25">
      <c r="A145" t="s">
        <v>21</v>
      </c>
      <c r="B145" t="s">
        <v>22</v>
      </c>
      <c r="C145" s="1">
        <v>11</v>
      </c>
      <c r="D145" s="1">
        <v>12</v>
      </c>
      <c r="E145" s="1">
        <v>1000</v>
      </c>
      <c r="F145" s="85">
        <v>0</v>
      </c>
      <c r="H145" s="86" t="s">
        <v>116</v>
      </c>
      <c r="I145" s="86" t="s">
        <v>117</v>
      </c>
    </row>
    <row r="146" spans="1:9" x14ac:dyDescent="0.25">
      <c r="A146" t="s">
        <v>23</v>
      </c>
      <c r="B146" t="s">
        <v>24</v>
      </c>
      <c r="C146" s="1">
        <v>1900</v>
      </c>
      <c r="D146" s="1">
        <v>330</v>
      </c>
      <c r="E146" s="1">
        <v>2000</v>
      </c>
      <c r="F146" s="85">
        <v>0</v>
      </c>
      <c r="H146" s="86" t="s">
        <v>116</v>
      </c>
      <c r="I146" s="86" t="s">
        <v>117</v>
      </c>
    </row>
    <row r="147" spans="1:9" x14ac:dyDescent="0.25">
      <c r="A147" t="s">
        <v>29</v>
      </c>
      <c r="B147" t="s">
        <v>30</v>
      </c>
      <c r="C147" s="1">
        <v>12</v>
      </c>
      <c r="D147" s="1">
        <v>0</v>
      </c>
      <c r="E147" s="1">
        <v>0</v>
      </c>
      <c r="F147" s="85">
        <v>0</v>
      </c>
      <c r="H147" s="86" t="s">
        <v>116</v>
      </c>
      <c r="I147" s="86" t="s">
        <v>117</v>
      </c>
    </row>
    <row r="148" spans="1:9" x14ac:dyDescent="0.25">
      <c r="A148" t="s">
        <v>98</v>
      </c>
      <c r="B148" t="s">
        <v>99</v>
      </c>
      <c r="C148" s="1">
        <v>0</v>
      </c>
      <c r="D148" s="1">
        <v>0</v>
      </c>
      <c r="E148" s="1">
        <v>2000</v>
      </c>
      <c r="F148" s="85">
        <v>0</v>
      </c>
      <c r="H148" s="86" t="s">
        <v>116</v>
      </c>
      <c r="I148" s="86" t="s">
        <v>117</v>
      </c>
    </row>
    <row r="149" spans="1:9" x14ac:dyDescent="0.25">
      <c r="A149" t="s">
        <v>43</v>
      </c>
      <c r="B149" t="s">
        <v>44</v>
      </c>
      <c r="C149" s="1">
        <v>0</v>
      </c>
      <c r="D149" s="1">
        <v>62</v>
      </c>
      <c r="E149" s="1">
        <v>0</v>
      </c>
      <c r="F149" s="85">
        <v>0</v>
      </c>
      <c r="H149" s="86" t="s">
        <v>116</v>
      </c>
      <c r="I149" s="86" t="s">
        <v>117</v>
      </c>
    </row>
    <row r="150" spans="1:9" x14ac:dyDescent="0.25">
      <c r="A150" t="s">
        <v>53</v>
      </c>
      <c r="B150" t="s">
        <v>54</v>
      </c>
      <c r="C150" s="1">
        <v>440645</v>
      </c>
      <c r="D150" s="1">
        <v>0</v>
      </c>
      <c r="E150" s="1">
        <v>0</v>
      </c>
      <c r="F150" s="85">
        <v>0</v>
      </c>
      <c r="H150" s="86" t="s">
        <v>116</v>
      </c>
      <c r="I150" s="86" t="s">
        <v>117</v>
      </c>
    </row>
    <row r="151" spans="1:9" x14ac:dyDescent="0.25">
      <c r="A151" t="s">
        <v>102</v>
      </c>
      <c r="B151" t="s">
        <v>103</v>
      </c>
      <c r="C151" s="1">
        <v>40373</v>
      </c>
      <c r="D151" s="1">
        <v>0</v>
      </c>
      <c r="E151" s="1">
        <v>0</v>
      </c>
      <c r="F151" s="85">
        <v>0</v>
      </c>
      <c r="H151" s="86" t="s">
        <v>116</v>
      </c>
      <c r="I151" s="86" t="s">
        <v>117</v>
      </c>
    </row>
    <row r="152" spans="1:9" x14ac:dyDescent="0.25">
      <c r="A152" t="s">
        <v>67</v>
      </c>
      <c r="B152" t="s">
        <v>68</v>
      </c>
      <c r="C152" s="1">
        <v>0</v>
      </c>
      <c r="D152" s="1">
        <v>-62</v>
      </c>
      <c r="E152" s="1">
        <v>0</v>
      </c>
      <c r="F152" s="85">
        <v>0</v>
      </c>
      <c r="H152" s="86" t="s">
        <v>116</v>
      </c>
      <c r="I152" s="86" t="s">
        <v>117</v>
      </c>
    </row>
    <row r="153" spans="1:9" x14ac:dyDescent="0.25">
      <c r="A153" t="s">
        <v>73</v>
      </c>
      <c r="B153" t="s">
        <v>74</v>
      </c>
      <c r="C153" s="1">
        <v>-474160</v>
      </c>
      <c r="D153" s="1">
        <v>0</v>
      </c>
      <c r="E153" s="1">
        <v>0</v>
      </c>
      <c r="F153" s="85">
        <v>0</v>
      </c>
      <c r="H153" s="86" t="s">
        <v>116</v>
      </c>
      <c r="I153" s="86" t="s">
        <v>117</v>
      </c>
    </row>
    <row r="154" spans="1:9" x14ac:dyDescent="0.25">
      <c r="A154" t="s">
        <v>75</v>
      </c>
      <c r="B154" t="s">
        <v>76</v>
      </c>
      <c r="C154" s="1">
        <v>-2126</v>
      </c>
      <c r="D154" s="1">
        <v>0</v>
      </c>
      <c r="E154" s="1">
        <v>-3000</v>
      </c>
      <c r="F154" s="85">
        <v>0</v>
      </c>
      <c r="H154" s="86" t="s">
        <v>116</v>
      </c>
      <c r="I154" s="86" t="s">
        <v>117</v>
      </c>
    </row>
    <row r="155" spans="1:9" x14ac:dyDescent="0.25">
      <c r="A155" t="s">
        <v>77</v>
      </c>
      <c r="B155" t="s">
        <v>78</v>
      </c>
      <c r="C155" s="1">
        <v>-2392</v>
      </c>
      <c r="D155" s="1">
        <v>0</v>
      </c>
      <c r="E155" s="1">
        <v>-3000</v>
      </c>
      <c r="F155" s="85">
        <v>0</v>
      </c>
      <c r="H155" s="86" t="s">
        <v>116</v>
      </c>
      <c r="I155" s="86" t="s">
        <v>117</v>
      </c>
    </row>
    <row r="156" spans="1:9" x14ac:dyDescent="0.25">
      <c r="A156" t="s">
        <v>81</v>
      </c>
      <c r="B156" t="s">
        <v>82</v>
      </c>
      <c r="C156" s="1">
        <v>-2550</v>
      </c>
      <c r="D156" s="1">
        <v>0</v>
      </c>
      <c r="E156" s="1">
        <v>-1000</v>
      </c>
      <c r="F156" s="85">
        <v>0</v>
      </c>
      <c r="H156" s="86" t="s">
        <v>116</v>
      </c>
      <c r="I156" s="86" t="s">
        <v>117</v>
      </c>
    </row>
    <row r="157" spans="1:9" x14ac:dyDescent="0.25">
      <c r="A157" t="s">
        <v>83</v>
      </c>
      <c r="B157" t="s">
        <v>84</v>
      </c>
      <c r="C157" s="1">
        <v>-2230</v>
      </c>
      <c r="D157" s="1">
        <v>0</v>
      </c>
      <c r="E157" s="1">
        <v>-1500</v>
      </c>
      <c r="F157" s="85">
        <v>0</v>
      </c>
      <c r="H157" s="86" t="s">
        <v>116</v>
      </c>
      <c r="I157" s="86" t="s">
        <v>117</v>
      </c>
    </row>
  </sheetData>
  <autoFilter ref="A4:K4" xr:uid="{58BCEC39-C577-4F88-963D-0D14EDBB8295}"/>
  <pageMargins left="0.7" right="0.7" top="0.75" bottom="0.75" header="0.3" footer="0.3"/>
  <pageSetup paperSize="9" orientation="portrait" verticalDpi="4294967293" r:id="rId1"/>
  <headerFooter>
    <oddFooter>&amp;L&amp;1#&amp;"Calibri"&amp;8&amp;K000000Sensitivity: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EEE0C-3671-45CE-9D57-62172190CF56}">
  <dimension ref="A1:J67"/>
  <sheetViews>
    <sheetView tabSelected="1" zoomScale="120" zoomScaleNormal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ColWidth="8.85546875" defaultRowHeight="15" x14ac:dyDescent="0.25"/>
  <cols>
    <col min="1" max="1" width="6" bestFit="1" customWidth="1"/>
    <col min="2" max="2" width="49.7109375" bestFit="1" customWidth="1"/>
    <col min="3" max="3" width="11" style="12" bestFit="1" customWidth="1"/>
    <col min="4" max="4" width="16" style="7" customWidth="1"/>
    <col min="5" max="5" width="13.140625" style="7" bestFit="1" customWidth="1"/>
    <col min="6" max="6" width="16.42578125" style="7" bestFit="1" customWidth="1"/>
    <col min="7" max="7" width="12.42578125" style="34" customWidth="1"/>
    <col min="8" max="8" width="37.7109375" customWidth="1"/>
  </cols>
  <sheetData>
    <row r="1" spans="1:8" ht="42.75" customHeight="1" x14ac:dyDescent="0.3">
      <c r="A1" s="102" t="s">
        <v>136</v>
      </c>
      <c r="B1" s="102"/>
      <c r="C1" s="102"/>
      <c r="D1" s="102"/>
      <c r="E1" s="102"/>
      <c r="F1" s="102"/>
      <c r="G1" s="102"/>
      <c r="H1" s="102"/>
    </row>
    <row r="2" spans="1:8" ht="30.75" thickBot="1" x14ac:dyDescent="0.3">
      <c r="B2" s="36" t="s">
        <v>118</v>
      </c>
      <c r="C2" s="29" t="s">
        <v>189</v>
      </c>
      <c r="D2" s="16" t="s">
        <v>160</v>
      </c>
      <c r="E2" s="17" t="s">
        <v>131</v>
      </c>
      <c r="F2" s="17" t="s">
        <v>132</v>
      </c>
      <c r="G2" s="94" t="s">
        <v>159</v>
      </c>
      <c r="H2" s="29" t="s">
        <v>166</v>
      </c>
    </row>
    <row r="3" spans="1:8" x14ac:dyDescent="0.25">
      <c r="B3" s="14" t="s">
        <v>123</v>
      </c>
    </row>
    <row r="4" spans="1:8" x14ac:dyDescent="0.25">
      <c r="A4" s="4" t="s">
        <v>57</v>
      </c>
      <c r="B4" s="4" t="s">
        <v>58</v>
      </c>
      <c r="C4" s="8">
        <f>VLOOKUP(A4,'Regnskap 04.12.19'!$A$7:$F$46,4,FALSE)</f>
        <v>0</v>
      </c>
      <c r="D4" s="8">
        <v>0</v>
      </c>
      <c r="E4" s="8">
        <f>+D4-C4</f>
        <v>0</v>
      </c>
      <c r="F4" s="8">
        <v>-3400</v>
      </c>
      <c r="G4" s="34">
        <f>VLOOKUP(A4,'Regnskap 04.12.19'!$A$7:$F$46,6,FALSE)</f>
        <v>0</v>
      </c>
    </row>
    <row r="5" spans="1:8" x14ac:dyDescent="0.25">
      <c r="A5" s="4" t="s">
        <v>59</v>
      </c>
      <c r="B5" s="4" t="s">
        <v>60</v>
      </c>
      <c r="C5" s="8">
        <f>VLOOKUP(A5,'Regnskap 04.12.19'!$A$7:$F$46,4,FALSE)</f>
        <v>-1550</v>
      </c>
      <c r="D5" s="8">
        <v>0</v>
      </c>
      <c r="E5" s="8">
        <f t="shared" ref="E5:E8" si="0">+D5-C5</f>
        <v>1550</v>
      </c>
      <c r="F5" s="8">
        <v>0</v>
      </c>
      <c r="G5" s="34">
        <f>VLOOKUP(A5,'Regnskap 04.12.19'!$A$7:$F$46,6,FALSE)</f>
        <v>0</v>
      </c>
    </row>
    <row r="6" spans="1:8" x14ac:dyDescent="0.25">
      <c r="A6" s="4" t="s">
        <v>61</v>
      </c>
      <c r="B6" s="4" t="s">
        <v>62</v>
      </c>
      <c r="C6" s="8">
        <f>VLOOKUP(A6,'Regnskap 04.12.19'!$A$7:$F$46,4,FALSE)</f>
        <v>-2010</v>
      </c>
      <c r="D6" s="8">
        <v>0</v>
      </c>
      <c r="E6" s="8">
        <f t="shared" si="0"/>
        <v>2010</v>
      </c>
      <c r="F6" s="8">
        <v>0</v>
      </c>
      <c r="G6" s="34">
        <f>VLOOKUP(A6,'Regnskap 04.12.19'!$A$7:$F$46,6,FALSE)</f>
        <v>0</v>
      </c>
    </row>
    <row r="7" spans="1:8" x14ac:dyDescent="0.25">
      <c r="A7" s="4" t="s">
        <v>63</v>
      </c>
      <c r="B7" s="4" t="s">
        <v>64</v>
      </c>
      <c r="C7" s="8">
        <f>VLOOKUP(A7,'Regnskap 04.12.19'!$A$7:$F$46,4,FALSE)</f>
        <v>-3300</v>
      </c>
      <c r="D7" s="8">
        <v>-1000</v>
      </c>
      <c r="E7" s="8">
        <f t="shared" si="0"/>
        <v>2300</v>
      </c>
      <c r="F7" s="8">
        <v>-820</v>
      </c>
      <c r="G7" s="34">
        <f>VLOOKUP(A7,'Regnskap 04.12.19'!$A$7:$F$46,6,FALSE)</f>
        <v>-2000</v>
      </c>
    </row>
    <row r="8" spans="1:8" x14ac:dyDescent="0.25">
      <c r="A8" s="4" t="s">
        <v>65</v>
      </c>
      <c r="B8" s="19" t="s">
        <v>66</v>
      </c>
      <c r="C8" s="58">
        <f>VLOOKUP(A8,'Regnskap 04.12.19'!$A$7:$F$46,4,FALSE)</f>
        <v>0</v>
      </c>
      <c r="D8" s="58">
        <v>-1000</v>
      </c>
      <c r="E8" s="58">
        <f t="shared" si="0"/>
        <v>-1000</v>
      </c>
      <c r="F8" s="58">
        <v>0</v>
      </c>
      <c r="G8" s="56">
        <f>VLOOKUP(A8,'Regnskap 04.12.19'!$A$7:$F$46,6,FALSE)</f>
        <v>-1000</v>
      </c>
    </row>
    <row r="9" spans="1:8" x14ac:dyDescent="0.25">
      <c r="A9" s="4"/>
      <c r="B9" s="18"/>
      <c r="C9" s="24">
        <f t="shared" ref="C9:G9" si="1">SUM(C4:C8)</f>
        <v>-6860</v>
      </c>
      <c r="D9" s="24">
        <f t="shared" si="1"/>
        <v>-2000</v>
      </c>
      <c r="E9" s="32">
        <f t="shared" si="1"/>
        <v>4860</v>
      </c>
      <c r="F9" s="24">
        <f t="shared" si="1"/>
        <v>-4220</v>
      </c>
      <c r="G9" s="67">
        <f t="shared" si="1"/>
        <v>-3000</v>
      </c>
    </row>
    <row r="10" spans="1:8" x14ac:dyDescent="0.25">
      <c r="A10" s="4"/>
      <c r="B10" s="14" t="s">
        <v>125</v>
      </c>
      <c r="C10" s="8"/>
      <c r="D10" s="9"/>
      <c r="E10" s="8"/>
      <c r="F10" s="9"/>
    </row>
    <row r="11" spans="1:8" x14ac:dyDescent="0.25">
      <c r="A11" s="4" t="s">
        <v>67</v>
      </c>
      <c r="B11" s="4" t="s">
        <v>68</v>
      </c>
      <c r="C11" s="8">
        <f>VLOOKUP(A11,'Regnskap 04.12.19'!$A$7:$F$46,4,FALSE)</f>
        <v>-4988</v>
      </c>
      <c r="D11" s="9">
        <v>0</v>
      </c>
      <c r="E11" s="8">
        <f>+D11-C11</f>
        <v>4988</v>
      </c>
      <c r="F11" s="9">
        <v>0</v>
      </c>
      <c r="G11" s="34">
        <f>VLOOKUP(A11,'Regnskap 04.12.19'!$A$7:$F$46,6,FALSE)</f>
        <v>0</v>
      </c>
    </row>
    <row r="12" spans="1:8" x14ac:dyDescent="0.25">
      <c r="A12" s="4" t="s">
        <v>69</v>
      </c>
      <c r="B12" s="4" t="s">
        <v>70</v>
      </c>
      <c r="C12" s="58">
        <f>VLOOKUP(A12,'Regnskap 04.12.19'!$A$7:$F$46,4,FALSE)</f>
        <v>0</v>
      </c>
      <c r="D12" s="58">
        <v>-30000</v>
      </c>
      <c r="E12" s="58">
        <f>+D12-C12</f>
        <v>-30000</v>
      </c>
      <c r="F12" s="58">
        <v>0</v>
      </c>
      <c r="G12" s="56">
        <v>0</v>
      </c>
    </row>
    <row r="13" spans="1:8" x14ac:dyDescent="0.25">
      <c r="A13" s="4"/>
      <c r="B13" s="14"/>
      <c r="C13" s="24">
        <f t="shared" ref="C13:F13" si="2">SUM(C11:C12)</f>
        <v>-4988</v>
      </c>
      <c r="D13" s="24">
        <f t="shared" si="2"/>
        <v>-30000</v>
      </c>
      <c r="E13" s="32">
        <f t="shared" si="2"/>
        <v>-25012</v>
      </c>
      <c r="F13" s="24">
        <f t="shared" si="2"/>
        <v>0</v>
      </c>
      <c r="G13" s="67">
        <v>0</v>
      </c>
    </row>
    <row r="14" spans="1:8" x14ac:dyDescent="0.25">
      <c r="A14" s="4"/>
      <c r="B14" s="14" t="s">
        <v>126</v>
      </c>
      <c r="C14" s="8"/>
      <c r="D14" s="8"/>
      <c r="E14" s="8"/>
      <c r="F14" s="8"/>
    </row>
    <row r="15" spans="1:8" x14ac:dyDescent="0.25">
      <c r="A15" s="4" t="s">
        <v>71</v>
      </c>
      <c r="B15" s="4" t="s">
        <v>72</v>
      </c>
      <c r="C15" s="8">
        <f>VLOOKUP(A15,'Regnskap 04.12.19'!$A$7:$F$46,4,FALSE)</f>
        <v>-850</v>
      </c>
      <c r="D15" s="8">
        <v>0</v>
      </c>
      <c r="E15" s="8">
        <f>+D15-C15</f>
        <v>850</v>
      </c>
      <c r="F15" s="8">
        <v>-3000</v>
      </c>
      <c r="G15" s="34">
        <f>VLOOKUP(A15,'Regnskap 04.12.19'!$A$7:$F$46,6,FALSE)</f>
        <v>-5000</v>
      </c>
      <c r="H15" t="s">
        <v>172</v>
      </c>
    </row>
    <row r="16" spans="1:8" x14ac:dyDescent="0.25">
      <c r="A16" s="4" t="s">
        <v>73</v>
      </c>
      <c r="B16" s="4" t="s">
        <v>74</v>
      </c>
      <c r="C16" s="8">
        <f>VLOOKUP(A16,'Regnskap 04.12.19'!$A$7:$F$46,4,FALSE)</f>
        <v>0</v>
      </c>
      <c r="D16" s="8">
        <v>0</v>
      </c>
      <c r="E16" s="8">
        <f t="shared" ref="E16:E20" si="3">+D16-C16</f>
        <v>0</v>
      </c>
      <c r="F16" s="8">
        <v>-19000</v>
      </c>
      <c r="G16" s="34">
        <f>VLOOKUP(A16,'Regnskap 04.12.19'!$A$7:$F$46,6,FALSE)</f>
        <v>0</v>
      </c>
    </row>
    <row r="17" spans="1:10" x14ac:dyDescent="0.25">
      <c r="A17" s="4" t="s">
        <v>75</v>
      </c>
      <c r="B17" s="4" t="s">
        <v>76</v>
      </c>
      <c r="C17" s="8">
        <f>VLOOKUP(A17,'Regnskap 04.12.19'!$A$7:$F$46,4,FALSE)</f>
        <v>-6000</v>
      </c>
      <c r="D17" s="8">
        <v>0</v>
      </c>
      <c r="E17" s="8">
        <f t="shared" si="3"/>
        <v>6000</v>
      </c>
      <c r="F17" s="8">
        <v>0</v>
      </c>
      <c r="G17" s="34">
        <f>VLOOKUP(A17,'Regnskap 04.12.19'!$A$7:$F$46,6,FALSE)</f>
        <v>0</v>
      </c>
    </row>
    <row r="18" spans="1:10" x14ac:dyDescent="0.25">
      <c r="A18" s="4" t="s">
        <v>77</v>
      </c>
      <c r="B18" s="4" t="s">
        <v>78</v>
      </c>
      <c r="C18" s="8">
        <f>VLOOKUP(A18,'Regnskap 04.12.19'!$A$7:$F$46,4,FALSE)</f>
        <v>-31243</v>
      </c>
      <c r="D18" s="8">
        <v>-40000</v>
      </c>
      <c r="E18" s="8">
        <f t="shared" si="3"/>
        <v>-8757</v>
      </c>
      <c r="F18" s="8">
        <v>-41651</v>
      </c>
      <c r="G18" s="34">
        <f>VLOOKUP(A18,'Regnskap 04.12.19'!$A$7:$F$46,6,FALSE)</f>
        <v>-40000</v>
      </c>
    </row>
    <row r="19" spans="1:10" x14ac:dyDescent="0.25">
      <c r="A19" s="4" t="s">
        <v>79</v>
      </c>
      <c r="B19" s="4" t="s">
        <v>80</v>
      </c>
      <c r="C19" s="8">
        <f>VLOOKUP(A19,'Regnskap 04.12.19'!$A$7:$F$46,4,FALSE)</f>
        <v>-127981</v>
      </c>
      <c r="D19" s="8">
        <v>-160000</v>
      </c>
      <c r="E19" s="8">
        <f t="shared" si="3"/>
        <v>-32019</v>
      </c>
      <c r="F19" s="8">
        <v>-148889</v>
      </c>
      <c r="G19" s="34">
        <f>VLOOKUP(A19,'Regnskap 04.12.19'!$A$7:$F$46,6,FALSE)</f>
        <v>-160000</v>
      </c>
    </row>
    <row r="20" spans="1:10" x14ac:dyDescent="0.25">
      <c r="A20" s="4" t="s">
        <v>81</v>
      </c>
      <c r="B20" s="4" t="s">
        <v>82</v>
      </c>
      <c r="C20" s="58">
        <f>VLOOKUP(A20,'Regnskap 04.12.19'!$A$7:$F$46,4,FALSE)</f>
        <v>-20320</v>
      </c>
      <c r="D20" s="58">
        <v>0</v>
      </c>
      <c r="E20" s="58">
        <f t="shared" si="3"/>
        <v>20320</v>
      </c>
      <c r="F20" s="58">
        <v>-15450</v>
      </c>
      <c r="G20" s="56">
        <v>-26000</v>
      </c>
      <c r="H20" t="s">
        <v>193</v>
      </c>
      <c r="J20" s="8"/>
    </row>
    <row r="21" spans="1:10" x14ac:dyDescent="0.25">
      <c r="A21" s="4"/>
      <c r="B21" s="14"/>
      <c r="C21" s="24">
        <f t="shared" ref="C21:G21" si="4">SUM(C15:C20)</f>
        <v>-186394</v>
      </c>
      <c r="D21" s="24">
        <f t="shared" si="4"/>
        <v>-200000</v>
      </c>
      <c r="E21" s="32">
        <f t="shared" si="4"/>
        <v>-13606</v>
      </c>
      <c r="F21" s="24">
        <f t="shared" si="4"/>
        <v>-227990</v>
      </c>
      <c r="G21" s="67">
        <f t="shared" si="4"/>
        <v>-231000</v>
      </c>
    </row>
    <row r="22" spans="1:10" x14ac:dyDescent="0.25">
      <c r="A22" s="4"/>
      <c r="B22" s="14" t="s">
        <v>127</v>
      </c>
      <c r="C22" s="8"/>
      <c r="D22" s="8"/>
      <c r="E22" s="8"/>
      <c r="F22" s="8"/>
    </row>
    <row r="23" spans="1:10" x14ac:dyDescent="0.25">
      <c r="A23" s="4" t="s">
        <v>83</v>
      </c>
      <c r="B23" s="4" t="s">
        <v>84</v>
      </c>
      <c r="C23" s="8">
        <f>VLOOKUP(A23,'Regnskap 04.12.19'!$A$7:$F$46,4,FALSE)</f>
        <v>-37945</v>
      </c>
      <c r="D23" s="8">
        <v>-15000</v>
      </c>
      <c r="E23" s="8">
        <f>+D23-C23</f>
        <v>22945</v>
      </c>
      <c r="F23" s="8">
        <v>-10029</v>
      </c>
      <c r="G23" s="34">
        <f>VLOOKUP(A23,'Regnskap 04.12.19'!$A$7:$F$46,6,FALSE)</f>
        <v>-15000</v>
      </c>
    </row>
    <row r="24" spans="1:10" x14ac:dyDescent="0.25">
      <c r="A24" s="4" t="s">
        <v>85</v>
      </c>
      <c r="B24" s="4" t="s">
        <v>86</v>
      </c>
      <c r="C24" s="8">
        <f>VLOOKUP(A24,'Regnskap 04.12.19'!$A$7:$F$46,4,FALSE)</f>
        <v>0</v>
      </c>
      <c r="D24" s="8">
        <v>0</v>
      </c>
      <c r="E24" s="8">
        <f t="shared" ref="E24:E26" si="5">+D24-C24</f>
        <v>0</v>
      </c>
      <c r="F24" s="8">
        <v>-4853</v>
      </c>
      <c r="G24" s="34">
        <f>VLOOKUP(A24,'Regnskap 04.12.19'!$A$7:$F$46,6,FALSE)</f>
        <v>0</v>
      </c>
    </row>
    <row r="25" spans="1:10" x14ac:dyDescent="0.25">
      <c r="A25" s="4" t="s">
        <v>87</v>
      </c>
      <c r="B25" s="4" t="s">
        <v>88</v>
      </c>
      <c r="C25" s="8">
        <f>VLOOKUP(A25,'Regnskap 04.12.19'!$A$7:$F$46,4,FALSE)</f>
        <v>-45500</v>
      </c>
      <c r="D25" s="8">
        <v>-45500</v>
      </c>
      <c r="E25" s="8">
        <f t="shared" si="5"/>
        <v>0</v>
      </c>
      <c r="F25" s="8">
        <v>0</v>
      </c>
      <c r="G25" s="34">
        <v>-100000</v>
      </c>
      <c r="H25" t="s">
        <v>195</v>
      </c>
    </row>
    <row r="26" spans="1:10" x14ac:dyDescent="0.25">
      <c r="A26" s="4"/>
      <c r="B26" s="14"/>
      <c r="C26" s="24">
        <f t="shared" ref="C26" si="6">SUM(C23:C25)</f>
        <v>-83445</v>
      </c>
      <c r="D26" s="24">
        <f t="shared" ref="D26:F26" si="7">SUM(D23:D25)</f>
        <v>-60500</v>
      </c>
      <c r="E26" s="8">
        <f t="shared" si="5"/>
        <v>22945</v>
      </c>
      <c r="F26" s="24">
        <f t="shared" si="7"/>
        <v>-14882</v>
      </c>
      <c r="G26" s="67">
        <f t="shared" ref="G26" si="8">SUM(G23:G25)</f>
        <v>-115000</v>
      </c>
    </row>
    <row r="27" spans="1:10" x14ac:dyDescent="0.25">
      <c r="A27" s="4"/>
      <c r="B27" s="20" t="s">
        <v>152</v>
      </c>
      <c r="C27" s="26">
        <f>C9+C13+C21+C26</f>
        <v>-281687</v>
      </c>
      <c r="D27" s="26">
        <f>D9+D13+D21+D26</f>
        <v>-292500</v>
      </c>
      <c r="E27" s="33">
        <f>E9+E13+E21+E26</f>
        <v>-10813</v>
      </c>
      <c r="F27" s="26">
        <f>F9+F13+F21+F26</f>
        <v>-247092</v>
      </c>
      <c r="G27" s="68">
        <f>G9+G13+G21+G26</f>
        <v>-349000</v>
      </c>
    </row>
    <row r="29" spans="1:10" ht="15.75" x14ac:dyDescent="0.25">
      <c r="B29" s="36" t="s">
        <v>133</v>
      </c>
    </row>
    <row r="30" spans="1:10" x14ac:dyDescent="0.25">
      <c r="B30" s="14" t="s">
        <v>122</v>
      </c>
    </row>
    <row r="31" spans="1:10" x14ac:dyDescent="0.25">
      <c r="A31" s="4" t="s">
        <v>9</v>
      </c>
      <c r="B31" s="4" t="s">
        <v>10</v>
      </c>
      <c r="C31" s="5">
        <f>VLOOKUP(A31,'Regnskap 04.12.19'!$A$7:$F$46,4,FALSE)</f>
        <v>0</v>
      </c>
      <c r="D31" s="5">
        <v>1000</v>
      </c>
      <c r="E31" s="5">
        <f>+D31-C31</f>
        <v>1000</v>
      </c>
      <c r="F31" s="5">
        <v>0</v>
      </c>
      <c r="G31" s="34">
        <f>VLOOKUP(A31,'Regnskap 04.12.19'!$A$7:$F$46,6,FALSE)</f>
        <v>1000</v>
      </c>
    </row>
    <row r="32" spans="1:10" x14ac:dyDescent="0.25">
      <c r="A32" s="4" t="s">
        <v>11</v>
      </c>
      <c r="B32" s="4" t="s">
        <v>12</v>
      </c>
      <c r="C32" s="5">
        <v>1254</v>
      </c>
      <c r="D32" s="5">
        <v>0</v>
      </c>
      <c r="E32" s="5">
        <f t="shared" ref="E32:E43" si="9">+D32-C32</f>
        <v>-1254</v>
      </c>
      <c r="F32" s="5">
        <v>0</v>
      </c>
    </row>
    <row r="33" spans="1:8" x14ac:dyDescent="0.25">
      <c r="A33" s="4" t="s">
        <v>13</v>
      </c>
      <c r="B33" s="4" t="s">
        <v>14</v>
      </c>
      <c r="C33" s="5">
        <f>VLOOKUP(A33,'Regnskap 04.12.19'!$A$7:$F$46,4,FALSE)</f>
        <v>580</v>
      </c>
      <c r="D33" s="5">
        <v>2000</v>
      </c>
      <c r="E33" s="5">
        <f t="shared" si="9"/>
        <v>1420</v>
      </c>
      <c r="F33" s="5">
        <v>3198</v>
      </c>
      <c r="G33" s="34">
        <f>VLOOKUP(A33,'Regnskap 04.12.19'!$A$7:$F$46,6,FALSE)</f>
        <v>2000</v>
      </c>
      <c r="H33" t="s">
        <v>182</v>
      </c>
    </row>
    <row r="34" spans="1:8" x14ac:dyDescent="0.25">
      <c r="A34" s="4" t="s">
        <v>15</v>
      </c>
      <c r="B34" s="4" t="s">
        <v>16</v>
      </c>
      <c r="C34" s="5">
        <f>VLOOKUP(A34,'Regnskap 04.12.19'!$A$7:$F$46,4,FALSE)</f>
        <v>90</v>
      </c>
      <c r="D34" s="5">
        <v>3000</v>
      </c>
      <c r="E34" s="5">
        <f t="shared" si="9"/>
        <v>2910</v>
      </c>
      <c r="F34" s="5">
        <v>0</v>
      </c>
      <c r="G34" s="34">
        <f>VLOOKUP(A34,'Regnskap 04.12.19'!$A$7:$F$46,6,FALSE)</f>
        <v>3000</v>
      </c>
      <c r="H34" t="s">
        <v>161</v>
      </c>
    </row>
    <row r="35" spans="1:8" x14ac:dyDescent="0.25">
      <c r="A35" s="4" t="s">
        <v>17</v>
      </c>
      <c r="B35" s="4" t="s">
        <v>18</v>
      </c>
      <c r="C35" s="5">
        <f>VLOOKUP(A35,'Regnskap 04.12.19'!$A$7:$F$46,4,FALSE)</f>
        <v>12036</v>
      </c>
      <c r="D35" s="5">
        <v>12000</v>
      </c>
      <c r="E35" s="5">
        <f t="shared" si="9"/>
        <v>-36</v>
      </c>
      <c r="F35" s="5">
        <v>12029</v>
      </c>
      <c r="G35" s="34">
        <f>VLOOKUP(A35,'Regnskap 04.12.19'!$A$7:$F$46,6,FALSE)</f>
        <v>12000</v>
      </c>
      <c r="H35" t="s">
        <v>183</v>
      </c>
    </row>
    <row r="36" spans="1:8" x14ac:dyDescent="0.25">
      <c r="A36" s="4" t="s">
        <v>19</v>
      </c>
      <c r="B36" s="4" t="s">
        <v>20</v>
      </c>
      <c r="C36" s="5">
        <f>VLOOKUP(A36,'Regnskap 04.12.19'!$A$7:$F$46,4,FALSE)</f>
        <v>3712</v>
      </c>
      <c r="D36" s="5">
        <v>5000</v>
      </c>
      <c r="E36" s="5">
        <f t="shared" si="9"/>
        <v>1288</v>
      </c>
      <c r="F36" s="5">
        <v>4045</v>
      </c>
      <c r="G36" s="34">
        <f>VLOOKUP(A36,'Regnskap 04.12.19'!$A$7:$F$46,6,FALSE)</f>
        <v>5000</v>
      </c>
      <c r="H36" t="s">
        <v>182</v>
      </c>
    </row>
    <row r="37" spans="1:8" x14ac:dyDescent="0.25">
      <c r="A37" s="4" t="s">
        <v>21</v>
      </c>
      <c r="B37" s="4" t="s">
        <v>22</v>
      </c>
      <c r="C37" s="5">
        <f>VLOOKUP(A37,'Regnskap 04.12.19'!$A$7:$F$46,4,FALSE)</f>
        <v>7136</v>
      </c>
      <c r="D37" s="5">
        <v>5000</v>
      </c>
      <c r="E37" s="5">
        <f t="shared" si="9"/>
        <v>-2136</v>
      </c>
      <c r="F37" s="5">
        <v>5362</v>
      </c>
      <c r="G37" s="34">
        <f>VLOOKUP(A37,'Regnskap 04.12.19'!$A$7:$F$46,6,FALSE)</f>
        <v>5000</v>
      </c>
      <c r="H37" t="s">
        <v>181</v>
      </c>
    </row>
    <row r="38" spans="1:8" x14ac:dyDescent="0.25">
      <c r="A38" s="4" t="s">
        <v>23</v>
      </c>
      <c r="B38" s="4" t="s">
        <v>24</v>
      </c>
      <c r="C38" s="5">
        <f>VLOOKUP(A38,'Regnskap 04.12.19'!$A$7:$F$46,4,FALSE)</f>
        <v>7446</v>
      </c>
      <c r="D38" s="5">
        <v>2000</v>
      </c>
      <c r="E38" s="5">
        <f t="shared" si="9"/>
        <v>-5446</v>
      </c>
      <c r="F38" s="5">
        <v>11950</v>
      </c>
      <c r="G38" s="34">
        <f>VLOOKUP(A38,'Regnskap 04.12.19'!$A$7:$F$46,6,FALSE)</f>
        <v>6000</v>
      </c>
      <c r="H38" t="s">
        <v>162</v>
      </c>
    </row>
    <row r="39" spans="1:8" x14ac:dyDescent="0.25">
      <c r="A39" s="4" t="s">
        <v>25</v>
      </c>
      <c r="B39" s="4" t="s">
        <v>26</v>
      </c>
      <c r="C39" s="5">
        <f>VLOOKUP(A39,'Regnskap 04.12.19'!$A$7:$F$46,4,FALSE)</f>
        <v>2808</v>
      </c>
      <c r="D39" s="5">
        <v>1000</v>
      </c>
      <c r="E39" s="5">
        <f t="shared" si="9"/>
        <v>-1808</v>
      </c>
      <c r="F39" s="5">
        <v>1569</v>
      </c>
      <c r="G39" s="34">
        <f>VLOOKUP(A39,'Regnskap 04.12.19'!$A$7:$F$46,6,FALSE)</f>
        <v>1500</v>
      </c>
    </row>
    <row r="40" spans="1:8" x14ac:dyDescent="0.25">
      <c r="A40" s="4" t="s">
        <v>27</v>
      </c>
      <c r="B40" s="4" t="s">
        <v>28</v>
      </c>
      <c r="C40" s="5">
        <f>VLOOKUP(A40,'Regnskap 04.12.19'!$A$7:$F$46,4,FALSE)</f>
        <v>0</v>
      </c>
      <c r="D40" s="5">
        <v>0</v>
      </c>
      <c r="E40" s="5">
        <f t="shared" si="9"/>
        <v>0</v>
      </c>
      <c r="F40" s="5">
        <v>425</v>
      </c>
      <c r="G40" s="34">
        <f>VLOOKUP(A40,'Regnskap 04.12.19'!$A$7:$F$46,6,FALSE)</f>
        <v>0</v>
      </c>
    </row>
    <row r="41" spans="1:8" x14ac:dyDescent="0.25">
      <c r="A41" s="4" t="s">
        <v>29</v>
      </c>
      <c r="B41" s="4" t="s">
        <v>30</v>
      </c>
      <c r="C41" s="5">
        <f>VLOOKUP(A41,'Regnskap 04.12.19'!$A$7:$F$46,4,FALSE)</f>
        <v>2275</v>
      </c>
      <c r="D41" s="5">
        <v>2500</v>
      </c>
      <c r="E41" s="5">
        <f t="shared" si="9"/>
        <v>225</v>
      </c>
      <c r="F41" s="5">
        <v>2352</v>
      </c>
      <c r="G41" s="34">
        <f>VLOOKUP(A41,'Regnskap 04.12.19'!$A$7:$F$46,6,FALSE)</f>
        <v>2500</v>
      </c>
      <c r="H41" t="s">
        <v>180</v>
      </c>
    </row>
    <row r="42" spans="1:8" x14ac:dyDescent="0.25">
      <c r="A42" s="4" t="s">
        <v>31</v>
      </c>
      <c r="B42" s="4" t="s">
        <v>32</v>
      </c>
      <c r="C42" s="5">
        <f>VLOOKUP(A42,'Regnskap 04.12.19'!$A$7:$F$46,4,FALSE)</f>
        <v>2202</v>
      </c>
      <c r="D42" s="5">
        <v>3000</v>
      </c>
      <c r="E42" s="5">
        <f t="shared" si="9"/>
        <v>798</v>
      </c>
      <c r="F42" s="5">
        <v>3757</v>
      </c>
      <c r="G42" s="34">
        <f>VLOOKUP(A42,'Regnskap 04.12.19'!$A$7:$F$46,6,FALSE)</f>
        <v>3000</v>
      </c>
    </row>
    <row r="43" spans="1:8" x14ac:dyDescent="0.25">
      <c r="A43" s="4" t="s">
        <v>33</v>
      </c>
      <c r="B43" s="4" t="s">
        <v>34</v>
      </c>
      <c r="C43" s="70">
        <f>VLOOKUP(A43,'Regnskap 04.12.19'!$A$7:$F$46,4,FALSE)</f>
        <v>1348</v>
      </c>
      <c r="D43" s="70">
        <v>2000</v>
      </c>
      <c r="E43" s="70">
        <f t="shared" si="9"/>
        <v>652</v>
      </c>
      <c r="F43" s="70">
        <v>1907</v>
      </c>
      <c r="G43" s="56">
        <f>VLOOKUP(A43,'Regnskap 04.12.19'!$A$7:$F$46,6,FALSE)</f>
        <v>2000</v>
      </c>
    </row>
    <row r="44" spans="1:8" x14ac:dyDescent="0.25">
      <c r="A44" s="4"/>
      <c r="B44" s="14"/>
      <c r="C44" s="24">
        <f t="shared" ref="C44:G44" si="10">SUM(C31:C43)</f>
        <v>40887</v>
      </c>
      <c r="D44" s="24">
        <f t="shared" si="10"/>
        <v>38500</v>
      </c>
      <c r="E44" s="24">
        <f t="shared" si="10"/>
        <v>-2387</v>
      </c>
      <c r="F44" s="24">
        <f t="shared" si="10"/>
        <v>46594</v>
      </c>
      <c r="G44" s="67">
        <f t="shared" si="10"/>
        <v>43000</v>
      </c>
    </row>
    <row r="45" spans="1:8" x14ac:dyDescent="0.25">
      <c r="A45" s="4"/>
      <c r="B45" s="14" t="s">
        <v>128</v>
      </c>
      <c r="C45" s="5"/>
      <c r="D45" s="5"/>
      <c r="E45" s="5"/>
      <c r="F45" s="5"/>
    </row>
    <row r="46" spans="1:8" x14ac:dyDescent="0.25">
      <c r="A46" s="4" t="s">
        <v>35</v>
      </c>
      <c r="B46" s="4" t="s">
        <v>36</v>
      </c>
      <c r="C46" s="5">
        <f>VLOOKUP(A46,'Regnskap 04.12.19'!$A$7:$F$46,4,FALSE)</f>
        <v>7399</v>
      </c>
      <c r="D46" s="5">
        <v>29000</v>
      </c>
      <c r="E46" s="5">
        <f>+D46-C46</f>
        <v>21601</v>
      </c>
      <c r="F46" s="5">
        <v>9045</v>
      </c>
      <c r="G46" s="34">
        <v>100000</v>
      </c>
      <c r="H46" t="s">
        <v>179</v>
      </c>
    </row>
    <row r="47" spans="1:8" x14ac:dyDescent="0.25">
      <c r="A47" s="4" t="s">
        <v>37</v>
      </c>
      <c r="B47" s="4" t="s">
        <v>38</v>
      </c>
      <c r="C47" s="5">
        <f>VLOOKUP(A47,'Regnskap 04.12.19'!$A$7:$F$46,4,FALSE)</f>
        <v>257</v>
      </c>
      <c r="D47" s="5">
        <v>0</v>
      </c>
      <c r="E47" s="5">
        <f t="shared" ref="E47:E48" si="11">+D47-C47</f>
        <v>-257</v>
      </c>
      <c r="F47" s="5">
        <v>0</v>
      </c>
      <c r="G47" s="34">
        <f>VLOOKUP(A47,'Regnskap 04.12.19'!$A$7:$F$46,6,FALSE)</f>
        <v>0</v>
      </c>
    </row>
    <row r="48" spans="1:8" x14ac:dyDescent="0.25">
      <c r="A48" s="4" t="s">
        <v>39</v>
      </c>
      <c r="B48" s="4" t="s">
        <v>40</v>
      </c>
      <c r="C48" s="70">
        <f>VLOOKUP(A48,'Regnskap 04.12.19'!$A$7:$F$46,4,FALSE)</f>
        <v>4000</v>
      </c>
      <c r="D48" s="70">
        <v>0</v>
      </c>
      <c r="E48" s="70">
        <f t="shared" si="11"/>
        <v>-4000</v>
      </c>
      <c r="F48" s="70">
        <v>0</v>
      </c>
      <c r="G48" s="56">
        <f>VLOOKUP(A48,'Regnskap 04.12.19'!$A$7:$F$46,6,FALSE)</f>
        <v>5000</v>
      </c>
      <c r="H48" t="s">
        <v>164</v>
      </c>
    </row>
    <row r="49" spans="1:8" x14ac:dyDescent="0.25">
      <c r="A49" s="4"/>
      <c r="B49" s="14"/>
      <c r="C49" s="24">
        <f t="shared" ref="C49:G49" si="12">SUM(C46:C48)</f>
        <v>11656</v>
      </c>
      <c r="D49" s="24">
        <f t="shared" si="12"/>
        <v>29000</v>
      </c>
      <c r="E49" s="24">
        <f t="shared" si="12"/>
        <v>17344</v>
      </c>
      <c r="F49" s="24">
        <f t="shared" si="12"/>
        <v>9045</v>
      </c>
      <c r="G49" s="67">
        <f t="shared" si="12"/>
        <v>105000</v>
      </c>
    </row>
    <row r="50" spans="1:8" x14ac:dyDescent="0.25">
      <c r="A50" s="4"/>
      <c r="B50" s="14" t="s">
        <v>125</v>
      </c>
      <c r="C50" s="5"/>
      <c r="D50" s="5"/>
      <c r="E50" s="5"/>
      <c r="F50" s="5"/>
    </row>
    <row r="51" spans="1:8" x14ac:dyDescent="0.25">
      <c r="A51" s="4" t="s">
        <v>41</v>
      </c>
      <c r="B51" s="4" t="s">
        <v>42</v>
      </c>
      <c r="C51" s="5">
        <f>VLOOKUP(A51,'Regnskap 04.12.19'!$A$7:$F$46,4,FALSE)</f>
        <v>16795</v>
      </c>
      <c r="D51" s="5">
        <v>10000</v>
      </c>
      <c r="E51" s="5">
        <f>+D51-C51</f>
        <v>-6795</v>
      </c>
      <c r="F51" s="5">
        <v>13156</v>
      </c>
      <c r="G51" s="34">
        <f>VLOOKUP(A51,'Regnskap 04.12.19'!$A$7:$F$46,6,FALSE)</f>
        <v>10000</v>
      </c>
      <c r="H51" t="s">
        <v>178</v>
      </c>
    </row>
    <row r="52" spans="1:8" x14ac:dyDescent="0.25">
      <c r="A52" s="4" t="s">
        <v>43</v>
      </c>
      <c r="B52" s="4" t="s">
        <v>44</v>
      </c>
      <c r="C52" s="5">
        <f>VLOOKUP(A52,'Regnskap 04.12.19'!$A$7:$F$46,4,FALSE)</f>
        <v>4988</v>
      </c>
      <c r="D52" s="5">
        <v>0</v>
      </c>
      <c r="E52" s="5">
        <f t="shared" ref="E52:E61" si="13">+D52-C52</f>
        <v>-4988</v>
      </c>
      <c r="F52" s="5">
        <v>0</v>
      </c>
      <c r="G52" s="34">
        <f>VLOOKUP(A52,'Regnskap 04.12.19'!$A$7:$F$46,6,FALSE)</f>
        <v>4500</v>
      </c>
    </row>
    <row r="53" spans="1:8" x14ac:dyDescent="0.25">
      <c r="A53" s="4" t="s">
        <v>45</v>
      </c>
      <c r="B53" s="4" t="s">
        <v>46</v>
      </c>
      <c r="C53" s="5">
        <f>VLOOKUP(A53,'Regnskap 04.12.19'!$A$7:$F$46,4,FALSE)</f>
        <v>5500</v>
      </c>
      <c r="D53" s="5">
        <v>0</v>
      </c>
      <c r="E53" s="5">
        <f t="shared" si="13"/>
        <v>-5500</v>
      </c>
      <c r="F53" s="5">
        <v>0</v>
      </c>
      <c r="G53" s="34">
        <f>VLOOKUP(A53,'Regnskap 04.12.19'!$A$7:$F$46,6,FALSE)</f>
        <v>0</v>
      </c>
    </row>
    <row r="54" spans="1:8" x14ac:dyDescent="0.25">
      <c r="A54" s="4" t="s">
        <v>47</v>
      </c>
      <c r="B54" s="4" t="s">
        <v>48</v>
      </c>
      <c r="C54" s="5">
        <f>VLOOKUP(A54,'Regnskap 04.12.19'!$A$7:$F$46,4,FALSE)</f>
        <v>1000</v>
      </c>
      <c r="D54" s="5">
        <v>15000</v>
      </c>
      <c r="E54" s="5">
        <f t="shared" si="13"/>
        <v>14000</v>
      </c>
      <c r="F54" s="5">
        <v>15000</v>
      </c>
      <c r="G54" s="34">
        <f>VLOOKUP(A54,'Regnskap 04.12.19'!$A$7:$F$46,6,FALSE)</f>
        <v>20000</v>
      </c>
      <c r="H54" t="s">
        <v>194</v>
      </c>
    </row>
    <row r="55" spans="1:8" x14ac:dyDescent="0.25">
      <c r="A55" s="4" t="s">
        <v>49</v>
      </c>
      <c r="B55" s="4" t="s">
        <v>50</v>
      </c>
      <c r="C55" s="5">
        <f>VLOOKUP(A55,'Regnskap 04.12.19'!$A$7:$F$46,4,FALSE)</f>
        <v>106642</v>
      </c>
      <c r="D55" s="5">
        <v>160000</v>
      </c>
      <c r="E55" s="5">
        <f t="shared" si="13"/>
        <v>53358</v>
      </c>
      <c r="F55" s="5">
        <v>148889</v>
      </c>
      <c r="G55" s="34">
        <f>VLOOKUP(A55,'Regnskap 04.12.19'!$A$7:$F$46,6,FALSE)</f>
        <v>160000</v>
      </c>
    </row>
    <row r="56" spans="1:8" x14ac:dyDescent="0.25">
      <c r="A56" s="4" t="s">
        <v>51</v>
      </c>
      <c r="B56" s="4" t="s">
        <v>52</v>
      </c>
      <c r="C56" s="70">
        <f>VLOOKUP(A56,'Regnskap 04.12.19'!$A$7:$F$46,4,FALSE)</f>
        <v>16510</v>
      </c>
      <c r="D56" s="70">
        <v>15000</v>
      </c>
      <c r="E56" s="70">
        <f t="shared" si="13"/>
        <v>-1510</v>
      </c>
      <c r="F56" s="70">
        <v>0</v>
      </c>
      <c r="G56" s="56">
        <f>VLOOKUP(A56,'Regnskap 04.12.19'!$A$7:$F$46,6,FALSE)</f>
        <v>5000</v>
      </c>
      <c r="H56" t="s">
        <v>175</v>
      </c>
    </row>
    <row r="57" spans="1:8" x14ac:dyDescent="0.25">
      <c r="A57" s="4"/>
      <c r="B57" s="14"/>
      <c r="C57" s="24">
        <f t="shared" ref="C57:G57" si="14">SUM(C51:C56)</f>
        <v>151435</v>
      </c>
      <c r="D57" s="24">
        <f t="shared" si="14"/>
        <v>200000</v>
      </c>
      <c r="E57" s="24">
        <f t="shared" si="14"/>
        <v>48565</v>
      </c>
      <c r="F57" s="24">
        <f t="shared" si="14"/>
        <v>177045</v>
      </c>
      <c r="G57" s="67">
        <f t="shared" si="14"/>
        <v>199500</v>
      </c>
    </row>
    <row r="58" spans="1:8" x14ac:dyDescent="0.25">
      <c r="A58" s="4"/>
      <c r="B58" s="14" t="s">
        <v>129</v>
      </c>
      <c r="C58" s="5"/>
      <c r="D58" s="5"/>
      <c r="E58" s="5">
        <f t="shared" si="13"/>
        <v>0</v>
      </c>
      <c r="F58" s="5"/>
    </row>
    <row r="59" spans="1:8" x14ac:dyDescent="0.25">
      <c r="A59" s="4" t="s">
        <v>53</v>
      </c>
      <c r="B59" s="4" t="s">
        <v>54</v>
      </c>
      <c r="C59" s="5">
        <f>VLOOKUP(A59,'Regnskap 04.12.19'!$A$7:$F$46,4,FALSE)</f>
        <v>25000</v>
      </c>
      <c r="D59" s="5">
        <v>25000</v>
      </c>
      <c r="E59" s="5">
        <f t="shared" si="13"/>
        <v>0</v>
      </c>
      <c r="F59" s="5">
        <v>4853</v>
      </c>
      <c r="G59" s="34">
        <f>VLOOKUP(A59,'Regnskap 04.12.19'!$A$7:$F$46,6,FALSE)</f>
        <v>1500</v>
      </c>
    </row>
    <row r="60" spans="1:8" x14ac:dyDescent="0.25">
      <c r="A60" s="4" t="s">
        <v>55</v>
      </c>
      <c r="B60" s="4" t="s">
        <v>56</v>
      </c>
      <c r="C60" s="5">
        <f>VLOOKUP(A60,'Regnskap 04.12.19'!$A$7:$F$46,4,FALSE)</f>
        <v>0</v>
      </c>
      <c r="D60" s="5">
        <v>0</v>
      </c>
      <c r="E60" s="5">
        <f t="shared" si="13"/>
        <v>0</v>
      </c>
      <c r="F60" s="5">
        <v>9557</v>
      </c>
      <c r="G60" s="34">
        <f>VLOOKUP(A60,'Regnskap 04.12.19'!$A$7:$F$46,6,FALSE)</f>
        <v>0</v>
      </c>
    </row>
    <row r="61" spans="1:8" x14ac:dyDescent="0.25">
      <c r="B61" s="14"/>
      <c r="C61" s="71">
        <f>SUM(C59:C60)</f>
        <v>25000</v>
      </c>
      <c r="D61" s="71">
        <f t="shared" ref="D61:F61" si="15">SUM(D59:D60)</f>
        <v>25000</v>
      </c>
      <c r="E61" s="5">
        <f t="shared" si="13"/>
        <v>0</v>
      </c>
      <c r="F61" s="71">
        <f t="shared" si="15"/>
        <v>14410</v>
      </c>
      <c r="G61" s="95">
        <f t="shared" ref="G61" si="16">SUM(G59:G60)</f>
        <v>1500</v>
      </c>
    </row>
    <row r="62" spans="1:8" x14ac:dyDescent="0.25">
      <c r="B62" s="18" t="s">
        <v>135</v>
      </c>
      <c r="C62" s="26">
        <f>C61+C57+C49+C44</f>
        <v>228978</v>
      </c>
      <c r="D62" s="26">
        <f>D61+D57+D49+D44</f>
        <v>292500</v>
      </c>
      <c r="E62" s="26">
        <f>E61+E57+E49+E44</f>
        <v>63522</v>
      </c>
      <c r="F62" s="26">
        <f>F61+F57+F49+F44</f>
        <v>247094</v>
      </c>
      <c r="G62" s="68">
        <f>G61+G57+G49+G44</f>
        <v>349000</v>
      </c>
    </row>
    <row r="63" spans="1:8" x14ac:dyDescent="0.25">
      <c r="G63" s="66"/>
    </row>
    <row r="64" spans="1:8" ht="15.75" thickBot="1" x14ac:dyDescent="0.3">
      <c r="B64" s="21" t="s">
        <v>137</v>
      </c>
      <c r="C64" s="22">
        <f>C27+C62</f>
        <v>-52709</v>
      </c>
      <c r="D64" s="23">
        <f>D27+D62</f>
        <v>0</v>
      </c>
      <c r="E64" s="23">
        <f>E27+E62</f>
        <v>52709</v>
      </c>
      <c r="F64" s="23">
        <f>F27+F62</f>
        <v>2</v>
      </c>
      <c r="G64" s="69">
        <f>G27+G62</f>
        <v>0</v>
      </c>
    </row>
    <row r="65" spans="3:3" ht="15.75" thickTop="1" x14ac:dyDescent="0.25"/>
    <row r="67" spans="3:3" x14ac:dyDescent="0.25">
      <c r="C67" s="25"/>
    </row>
  </sheetData>
  <mergeCells count="1">
    <mergeCell ref="A1:H1"/>
  </mergeCells>
  <conditionalFormatting sqref="E4:E8">
    <cfRule type="cellIs" dxfId="15" priority="22" operator="greaterThan">
      <formula>0</formula>
    </cfRule>
  </conditionalFormatting>
  <conditionalFormatting sqref="E9:E20">
    <cfRule type="cellIs" dxfId="14" priority="20" operator="greaterThan">
      <formula>0</formula>
    </cfRule>
  </conditionalFormatting>
  <conditionalFormatting sqref="E22:E26">
    <cfRule type="cellIs" dxfId="13" priority="19" operator="greaterThan">
      <formula>0</formula>
    </cfRule>
  </conditionalFormatting>
  <conditionalFormatting sqref="J20">
    <cfRule type="cellIs" dxfId="12" priority="18" operator="greaterThan">
      <formula>0</formula>
    </cfRule>
  </conditionalFormatting>
  <conditionalFormatting sqref="E9">
    <cfRule type="cellIs" dxfId="11" priority="17" operator="greaterThan">
      <formula>0</formula>
    </cfRule>
  </conditionalFormatting>
  <conditionalFormatting sqref="E13">
    <cfRule type="cellIs" dxfId="10" priority="16" operator="greaterThan">
      <formula>0</formula>
    </cfRule>
  </conditionalFormatting>
  <conditionalFormatting sqref="E21">
    <cfRule type="cellIs" dxfId="9" priority="15" operator="greaterThan">
      <formula>0</formula>
    </cfRule>
  </conditionalFormatting>
  <conditionalFormatting sqref="E21">
    <cfRule type="cellIs" dxfId="8" priority="14" operator="greaterThan">
      <formula>0</formula>
    </cfRule>
  </conditionalFormatting>
  <conditionalFormatting sqref="E27">
    <cfRule type="cellIs" dxfId="7" priority="11" operator="greaterThan">
      <formula>0</formula>
    </cfRule>
  </conditionalFormatting>
  <conditionalFormatting sqref="E27">
    <cfRule type="cellIs" dxfId="6" priority="10" operator="greaterThan">
      <formula>0</formula>
    </cfRule>
  </conditionalFormatting>
  <conditionalFormatting sqref="E31:E43">
    <cfRule type="cellIs" dxfId="5" priority="9" operator="lessThan">
      <formula>0</formula>
    </cfRule>
  </conditionalFormatting>
  <conditionalFormatting sqref="E46:E48">
    <cfRule type="cellIs" dxfId="4" priority="8" operator="lessThan">
      <formula>0</formula>
    </cfRule>
  </conditionalFormatting>
  <conditionalFormatting sqref="E51:E56 E58:E61">
    <cfRule type="cellIs" dxfId="3" priority="7" operator="lessThan">
      <formula>0</formula>
    </cfRule>
  </conditionalFormatting>
  <conditionalFormatting sqref="E44">
    <cfRule type="cellIs" dxfId="2" priority="5" operator="lessThan">
      <formula>0</formula>
    </cfRule>
  </conditionalFormatting>
  <conditionalFormatting sqref="E49">
    <cfRule type="cellIs" dxfId="1" priority="4" operator="lessThan">
      <formula>0</formula>
    </cfRule>
  </conditionalFormatting>
  <conditionalFormatting sqref="E62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&amp;L&amp;1#&amp;"Calibri"&amp;8&amp;K000000Sensitivity: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AE1A0-C485-4944-8C2D-3131BBED9EE4}">
  <dimension ref="A1:G10"/>
  <sheetViews>
    <sheetView zoomScale="106" workbookViewId="0">
      <selection activeCell="C4" sqref="C4"/>
    </sheetView>
  </sheetViews>
  <sheetFormatPr defaultColWidth="8.85546875" defaultRowHeight="15" x14ac:dyDescent="0.25"/>
  <cols>
    <col min="1" max="1" width="6" bestFit="1" customWidth="1"/>
    <col min="2" max="2" width="49.7109375" bestFit="1" customWidth="1"/>
    <col min="3" max="3" width="11" style="12" bestFit="1" customWidth="1"/>
    <col min="4" max="4" width="13.5703125" style="7" customWidth="1"/>
    <col min="5" max="5" width="13.140625" style="7" bestFit="1" customWidth="1"/>
    <col min="6" max="6" width="16.42578125" style="7" bestFit="1" customWidth="1"/>
    <col min="7" max="7" width="13.42578125" bestFit="1" customWidth="1"/>
  </cols>
  <sheetData>
    <row r="1" spans="1:7" ht="42.75" customHeight="1" x14ac:dyDescent="0.3">
      <c r="A1" s="102" t="s">
        <v>139</v>
      </c>
      <c r="B1" s="102"/>
      <c r="C1" s="102"/>
      <c r="D1" s="102"/>
      <c r="E1" s="102"/>
      <c r="F1" s="102"/>
      <c r="G1" s="102"/>
    </row>
    <row r="2" spans="1:7" ht="18" thickBot="1" x14ac:dyDescent="0.35">
      <c r="B2" s="13" t="s">
        <v>133</v>
      </c>
    </row>
    <row r="3" spans="1:7" ht="15.75" thickTop="1" x14ac:dyDescent="0.25">
      <c r="B3" s="14" t="s">
        <v>122</v>
      </c>
      <c r="C3" s="14" t="s">
        <v>130</v>
      </c>
      <c r="D3" s="14" t="s">
        <v>160</v>
      </c>
      <c r="E3" s="14" t="s">
        <v>131</v>
      </c>
      <c r="F3" s="14" t="s">
        <v>132</v>
      </c>
      <c r="G3" s="14" t="s">
        <v>159</v>
      </c>
    </row>
    <row r="4" spans="1:7" x14ac:dyDescent="0.25">
      <c r="A4" s="4" t="s">
        <v>91</v>
      </c>
      <c r="B4" s="4" t="s">
        <v>92</v>
      </c>
      <c r="C4" s="5">
        <v>3423</v>
      </c>
      <c r="D4" s="5">
        <v>0</v>
      </c>
      <c r="E4" s="5">
        <v>-3423</v>
      </c>
      <c r="F4" s="5">
        <v>0</v>
      </c>
    </row>
    <row r="5" spans="1:7" x14ac:dyDescent="0.25">
      <c r="A5" s="4" t="s">
        <v>55</v>
      </c>
      <c r="B5" s="4" t="s">
        <v>56</v>
      </c>
      <c r="C5" s="5">
        <v>0</v>
      </c>
      <c r="D5" s="5">
        <v>0</v>
      </c>
      <c r="E5" s="5">
        <v>0</v>
      </c>
      <c r="F5" s="5">
        <v>238</v>
      </c>
    </row>
    <row r="6" spans="1:7" x14ac:dyDescent="0.25">
      <c r="A6" s="4" t="s">
        <v>83</v>
      </c>
      <c r="B6" s="4" t="s">
        <v>84</v>
      </c>
      <c r="C6" s="5">
        <v>0</v>
      </c>
      <c r="D6" s="5">
        <v>0</v>
      </c>
      <c r="E6" s="5">
        <v>0</v>
      </c>
      <c r="F6" s="5">
        <v>-238</v>
      </c>
    </row>
    <row r="7" spans="1:7" ht="15.75" thickBot="1" x14ac:dyDescent="0.3">
      <c r="A7" s="21"/>
      <c r="B7" s="27" t="s">
        <v>135</v>
      </c>
      <c r="C7" s="22">
        <f>SUM(C4:C6)</f>
        <v>3423</v>
      </c>
      <c r="D7" s="22">
        <f t="shared" ref="D7:G7" si="0">SUM(D4:D6)</f>
        <v>0</v>
      </c>
      <c r="E7" s="22">
        <f t="shared" si="0"/>
        <v>-3423</v>
      </c>
      <c r="F7" s="22">
        <f t="shared" si="0"/>
        <v>0</v>
      </c>
      <c r="G7" s="22">
        <f t="shared" si="0"/>
        <v>0</v>
      </c>
    </row>
    <row r="8" spans="1:7" ht="15.75" thickTop="1" x14ac:dyDescent="0.25">
      <c r="B8" s="14"/>
    </row>
    <row r="10" spans="1:7" s="7" customFormat="1" x14ac:dyDescent="0.25">
      <c r="A10"/>
      <c r="B10"/>
      <c r="C10" s="25"/>
      <c r="G10"/>
    </row>
  </sheetData>
  <mergeCells count="1">
    <mergeCell ref="A1:G1"/>
  </mergeCells>
  <pageMargins left="0.7" right="0.7" top="0.75" bottom="0.75" header="0.3" footer="0.3"/>
  <pageSetup paperSize="9" orientation="portrait" r:id="rId1"/>
  <headerFooter>
    <oddFooter>&amp;L&amp;1#&amp;"Calibri"&amp;8&amp;K000000Sensitivity: 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9EC23-8CB9-454B-B776-00547B47E145}">
  <dimension ref="A2:G10"/>
  <sheetViews>
    <sheetView zoomScale="106" workbookViewId="0">
      <selection activeCell="G9" sqref="G9"/>
    </sheetView>
  </sheetViews>
  <sheetFormatPr defaultColWidth="8.85546875" defaultRowHeight="15" x14ac:dyDescent="0.25"/>
  <cols>
    <col min="1" max="1" width="6" bestFit="1" customWidth="1"/>
    <col min="2" max="2" width="49.7109375" bestFit="1" customWidth="1"/>
    <col min="3" max="3" width="11" style="12" bestFit="1" customWidth="1"/>
    <col min="4" max="4" width="13.5703125" style="7" customWidth="1"/>
    <col min="5" max="5" width="13.140625" style="7" bestFit="1" customWidth="1"/>
    <col min="6" max="6" width="16.42578125" style="7" bestFit="1" customWidth="1"/>
    <col min="7" max="7" width="14.7109375" bestFit="1" customWidth="1"/>
  </cols>
  <sheetData>
    <row r="2" spans="1:7" ht="22.5" x14ac:dyDescent="0.3">
      <c r="A2" s="102" t="s">
        <v>138</v>
      </c>
      <c r="B2" s="102"/>
      <c r="C2" s="102"/>
      <c r="D2" s="102"/>
      <c r="E2" s="102"/>
      <c r="F2" s="102"/>
      <c r="G2" s="102"/>
    </row>
    <row r="3" spans="1:7" ht="18" thickBot="1" x14ac:dyDescent="0.35">
      <c r="B3" s="13" t="s">
        <v>118</v>
      </c>
    </row>
    <row r="4" spans="1:7" ht="15.75" thickTop="1" x14ac:dyDescent="0.25">
      <c r="B4" s="14"/>
      <c r="C4" s="14" t="s">
        <v>130</v>
      </c>
      <c r="D4" s="14" t="s">
        <v>160</v>
      </c>
      <c r="E4" s="14" t="s">
        <v>131</v>
      </c>
      <c r="F4" s="14" t="s">
        <v>132</v>
      </c>
      <c r="G4" s="14" t="s">
        <v>159</v>
      </c>
    </row>
    <row r="5" spans="1:7" x14ac:dyDescent="0.25">
      <c r="A5" s="4" t="s">
        <v>95</v>
      </c>
      <c r="B5" s="4" t="s">
        <v>70</v>
      </c>
      <c r="C5" s="60">
        <v>0</v>
      </c>
      <c r="D5" s="60">
        <v>30000</v>
      </c>
      <c r="E5" s="60">
        <v>30000</v>
      </c>
      <c r="F5" s="60">
        <v>0</v>
      </c>
      <c r="G5" s="60">
        <v>26000</v>
      </c>
    </row>
    <row r="6" spans="1:7" x14ac:dyDescent="0.25">
      <c r="A6" s="4" t="s">
        <v>55</v>
      </c>
      <c r="B6" s="4" t="s">
        <v>56</v>
      </c>
      <c r="C6" s="60">
        <v>0</v>
      </c>
      <c r="D6" s="60">
        <v>0</v>
      </c>
      <c r="E6" s="60">
        <v>0</v>
      </c>
      <c r="F6" s="60">
        <v>26600</v>
      </c>
      <c r="G6" s="60"/>
    </row>
    <row r="7" spans="1:7" x14ac:dyDescent="0.25">
      <c r="A7" s="4" t="s">
        <v>71</v>
      </c>
      <c r="B7" s="4" t="s">
        <v>72</v>
      </c>
      <c r="C7" s="60">
        <v>-200</v>
      </c>
      <c r="D7" s="60">
        <v>0</v>
      </c>
      <c r="E7" s="60">
        <v>200</v>
      </c>
      <c r="F7" s="60">
        <v>0</v>
      </c>
      <c r="G7" s="60"/>
    </row>
    <row r="8" spans="1:7" x14ac:dyDescent="0.25">
      <c r="A8" t="s">
        <v>81</v>
      </c>
      <c r="B8" t="s">
        <v>82</v>
      </c>
      <c r="C8" s="34">
        <v>-26200</v>
      </c>
      <c r="D8" s="34">
        <v>-30000</v>
      </c>
      <c r="E8" s="34">
        <v>-3800</v>
      </c>
      <c r="F8" s="34">
        <v>-26600</v>
      </c>
      <c r="G8" s="34">
        <v>-26000</v>
      </c>
    </row>
    <row r="9" spans="1:7" ht="15.75" thickBot="1" x14ac:dyDescent="0.3">
      <c r="A9" s="21"/>
      <c r="B9" s="21" t="s">
        <v>152</v>
      </c>
      <c r="C9" s="35">
        <v>-26400</v>
      </c>
      <c r="D9" s="35">
        <v>0</v>
      </c>
      <c r="E9" s="35">
        <v>26400</v>
      </c>
      <c r="F9" s="35">
        <v>0</v>
      </c>
      <c r="G9" s="35">
        <v>0</v>
      </c>
    </row>
    <row r="10" spans="1:7" ht="15.75" thickTop="1" x14ac:dyDescent="0.25"/>
  </sheetData>
  <mergeCells count="1">
    <mergeCell ref="A2:G2"/>
  </mergeCells>
  <pageMargins left="0.7" right="0.7" top="0.75" bottom="0.75" header="0.3" footer="0.3"/>
  <pageSetup paperSize="9" orientation="portrait" r:id="rId1"/>
  <headerFooter>
    <oddFooter>&amp;L&amp;1#&amp;"Calibri"&amp;8&amp;K000000Sensitivity: Internal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0962B-DADC-4A43-B389-C38BD81B7142}">
  <dimension ref="A1:G51"/>
  <sheetViews>
    <sheetView zoomScale="106"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C13" sqref="C13"/>
    </sheetView>
  </sheetViews>
  <sheetFormatPr defaultColWidth="9.140625" defaultRowHeight="15" x14ac:dyDescent="0.25"/>
  <cols>
    <col min="1" max="1" width="6" style="4" bestFit="1" customWidth="1"/>
    <col min="2" max="2" width="49.7109375" style="4" bestFit="1" customWidth="1"/>
    <col min="3" max="3" width="18" style="12" bestFit="1" customWidth="1"/>
    <col min="4" max="4" width="16" style="12" customWidth="1"/>
    <col min="5" max="5" width="13.140625" style="12" bestFit="1" customWidth="1"/>
    <col min="6" max="6" width="16.42578125" style="12" bestFit="1" customWidth="1"/>
    <col min="7" max="7" width="14.7109375" style="4" bestFit="1" customWidth="1"/>
    <col min="8" max="16384" width="9.140625" style="4"/>
  </cols>
  <sheetData>
    <row r="1" spans="1:7" ht="42.75" customHeight="1" x14ac:dyDescent="0.3">
      <c r="A1" s="103" t="s">
        <v>157</v>
      </c>
      <c r="B1" s="103"/>
      <c r="C1" s="103"/>
      <c r="D1" s="103"/>
      <c r="E1" s="103"/>
      <c r="F1" s="103"/>
      <c r="G1" s="103"/>
    </row>
    <row r="2" spans="1:7" ht="18" thickBot="1" x14ac:dyDescent="0.35">
      <c r="B2" s="28" t="s">
        <v>118</v>
      </c>
      <c r="C2" s="15" t="s">
        <v>189</v>
      </c>
      <c r="D2" s="14" t="s">
        <v>160</v>
      </c>
      <c r="E2" s="15" t="s">
        <v>131</v>
      </c>
      <c r="F2" s="15" t="s">
        <v>132</v>
      </c>
      <c r="G2" s="15" t="s">
        <v>159</v>
      </c>
    </row>
    <row r="3" spans="1:7" ht="15.75" hidden="1" thickTop="1" x14ac:dyDescent="0.25">
      <c r="B3" s="30" t="s">
        <v>123</v>
      </c>
      <c r="G3" s="12"/>
    </row>
    <row r="4" spans="1:7" ht="15.75" hidden="1" thickTop="1" x14ac:dyDescent="0.25">
      <c r="C4" s="8"/>
      <c r="D4" s="8"/>
      <c r="E4" s="8"/>
      <c r="F4" s="8"/>
      <c r="G4" s="8"/>
    </row>
    <row r="5" spans="1:7" ht="15.75" hidden="1" thickTop="1" x14ac:dyDescent="0.25">
      <c r="C5" s="8"/>
      <c r="D5" s="8"/>
      <c r="E5" s="8"/>
      <c r="F5" s="8"/>
      <c r="G5" s="8"/>
    </row>
    <row r="6" spans="1:7" ht="15.75" hidden="1" thickTop="1" x14ac:dyDescent="0.25">
      <c r="C6" s="8"/>
      <c r="D6" s="8"/>
      <c r="E6" s="8"/>
      <c r="F6" s="8"/>
      <c r="G6" s="8"/>
    </row>
    <row r="7" spans="1:7" ht="15.75" hidden="1" thickTop="1" x14ac:dyDescent="0.25">
      <c r="C7" s="8"/>
      <c r="D7" s="8"/>
      <c r="E7" s="8"/>
      <c r="F7" s="8"/>
      <c r="G7" s="8"/>
    </row>
    <row r="8" spans="1:7" ht="15.75" hidden="1" thickTop="1" x14ac:dyDescent="0.25">
      <c r="B8" s="19"/>
      <c r="C8" s="8"/>
      <c r="D8" s="8"/>
      <c r="E8" s="8"/>
      <c r="F8" s="8"/>
      <c r="G8" s="8"/>
    </row>
    <row r="9" spans="1:7" ht="15.75" hidden="1" thickTop="1" x14ac:dyDescent="0.25">
      <c r="B9" s="20" t="s">
        <v>124</v>
      </c>
      <c r="C9" s="31">
        <f>SUM(C4:C8)</f>
        <v>0</v>
      </c>
      <c r="D9" s="31">
        <f t="shared" ref="D9:F9" si="0">SUM(D4:D8)</f>
        <v>0</v>
      </c>
      <c r="E9" s="31">
        <f t="shared" si="0"/>
        <v>0</v>
      </c>
      <c r="F9" s="31">
        <f t="shared" si="0"/>
        <v>0</v>
      </c>
      <c r="G9" s="31">
        <f t="shared" ref="G9" si="1">SUM(G4:G8)</f>
        <v>0</v>
      </c>
    </row>
    <row r="10" spans="1:7" ht="15.75" thickTop="1" x14ac:dyDescent="0.25">
      <c r="B10" s="30"/>
      <c r="C10" s="9"/>
      <c r="D10" s="9"/>
      <c r="E10" s="9"/>
      <c r="F10" s="9"/>
      <c r="G10" s="9"/>
    </row>
    <row r="11" spans="1:7" x14ac:dyDescent="0.25">
      <c r="A11" s="4" t="s">
        <v>67</v>
      </c>
      <c r="B11" s="4" t="s">
        <v>68</v>
      </c>
      <c r="C11" s="60">
        <f>VLOOKUP(A11,'Regnskap 04.12.19'!$A$60:$F$84,4,FALSE)</f>
        <v>-755</v>
      </c>
      <c r="D11" s="60">
        <v>0</v>
      </c>
      <c r="E11" s="60">
        <f>+D11-C11</f>
        <v>755</v>
      </c>
      <c r="F11" s="60">
        <v>0</v>
      </c>
      <c r="G11" s="60">
        <f>VLOOKUP(A11,'Regnskap 04.12.19'!$A$60:$F$84,6,FALSE)</f>
        <v>0</v>
      </c>
    </row>
    <row r="12" spans="1:7" x14ac:dyDescent="0.25">
      <c r="A12" s="4" t="s">
        <v>69</v>
      </c>
      <c r="B12" s="4" t="s">
        <v>70</v>
      </c>
      <c r="C12" s="60">
        <f>VLOOKUP(A12,'Regnskap 04.12.19'!$A$60:$F$84,4,FALSE)</f>
        <v>0</v>
      </c>
      <c r="D12" s="60">
        <v>-5000</v>
      </c>
      <c r="E12" s="60">
        <f t="shared" ref="E12:E18" si="2">+D12-C12</f>
        <v>-5000</v>
      </c>
      <c r="F12" s="60">
        <v>0</v>
      </c>
      <c r="G12" s="60">
        <f>VLOOKUP(A12,'Regnskap 04.12.19'!$A$60:$F$84,6,FALSE)</f>
        <v>0</v>
      </c>
    </row>
    <row r="13" spans="1:7" x14ac:dyDescent="0.25">
      <c r="A13" s="4" t="s">
        <v>73</v>
      </c>
      <c r="B13" s="4" t="s">
        <v>74</v>
      </c>
      <c r="C13" s="60">
        <f>VLOOKUP(A13,'Regnskap 04.12.19'!$A$60:$F$84,4,FALSE)</f>
        <v>0</v>
      </c>
      <c r="D13" s="60">
        <v>0</v>
      </c>
      <c r="E13" s="60">
        <f t="shared" si="2"/>
        <v>0</v>
      </c>
      <c r="F13" s="60">
        <v>-521787</v>
      </c>
      <c r="G13" s="60">
        <f>VLOOKUP(A13,'Regnskap 04.12.19'!$A$60:$F$84,6,FALSE)</f>
        <v>0</v>
      </c>
    </row>
    <row r="14" spans="1:7" x14ac:dyDescent="0.25">
      <c r="A14" s="4" t="s">
        <v>75</v>
      </c>
      <c r="B14" s="4" t="s">
        <v>76</v>
      </c>
      <c r="C14" s="60">
        <f>VLOOKUP(A14,'Regnskap 04.12.19'!$A$60:$F$84,4,FALSE)</f>
        <v>-5300</v>
      </c>
      <c r="D14" s="60">
        <v>-3500</v>
      </c>
      <c r="E14" s="60">
        <f t="shared" si="2"/>
        <v>1800</v>
      </c>
      <c r="F14" s="60">
        <v>-3125</v>
      </c>
      <c r="G14" s="60">
        <f>VLOOKUP(A14,'Regnskap 04.12.19'!$A$60:$F$84,6,FALSE)</f>
        <v>-2000</v>
      </c>
    </row>
    <row r="15" spans="1:7" x14ac:dyDescent="0.25">
      <c r="A15" s="4" t="s">
        <v>104</v>
      </c>
      <c r="B15" s="4" t="s">
        <v>105</v>
      </c>
      <c r="C15" s="60">
        <f>VLOOKUP(A15,'Regnskap 04.12.19'!$A$60:$F$84,4,FALSE)</f>
        <v>0</v>
      </c>
      <c r="D15" s="60">
        <v>0</v>
      </c>
      <c r="E15" s="60">
        <f t="shared" si="2"/>
        <v>0</v>
      </c>
      <c r="F15" s="60">
        <v>-4146</v>
      </c>
      <c r="G15" s="60">
        <f>VLOOKUP(A15,'Regnskap 04.12.19'!$A$60:$F$84,6,FALSE)</f>
        <v>0</v>
      </c>
    </row>
    <row r="16" spans="1:7" x14ac:dyDescent="0.25">
      <c r="A16" s="4" t="s">
        <v>81</v>
      </c>
      <c r="B16" s="4" t="s">
        <v>82</v>
      </c>
      <c r="C16" s="60">
        <f>VLOOKUP(A16,'Regnskap 04.12.19'!$A$60:$F$84,4,FALSE)</f>
        <v>-3659</v>
      </c>
      <c r="D16" s="61">
        <v>0</v>
      </c>
      <c r="E16" s="60">
        <f t="shared" si="2"/>
        <v>3659</v>
      </c>
      <c r="F16" s="61">
        <v>-3344</v>
      </c>
      <c r="G16" s="60">
        <f>VLOOKUP(A16,'Regnskap 04.12.19'!$A$60:$F$84,6,FALSE)</f>
        <v>-2000</v>
      </c>
    </row>
    <row r="17" spans="1:7" x14ac:dyDescent="0.25">
      <c r="A17" s="4" t="s">
        <v>83</v>
      </c>
      <c r="B17" s="4" t="s">
        <v>84</v>
      </c>
      <c r="C17" s="60">
        <f>VLOOKUP(A17,'Regnskap 04.12.19'!$A$60:$F$84,4,FALSE)</f>
        <v>0</v>
      </c>
      <c r="D17" s="60">
        <v>-10000</v>
      </c>
      <c r="E17" s="60">
        <f t="shared" si="2"/>
        <v>-10000</v>
      </c>
      <c r="F17" s="60">
        <v>-2048</v>
      </c>
      <c r="G17" s="60">
        <f>VLOOKUP(A17,'Regnskap 04.12.19'!$A$60:$F$84,6,FALSE)</f>
        <v>-2000</v>
      </c>
    </row>
    <row r="18" spans="1:7" x14ac:dyDescent="0.25">
      <c r="A18" s="4" t="s">
        <v>87</v>
      </c>
      <c r="B18" s="4" t="s">
        <v>88</v>
      </c>
      <c r="C18" s="60">
        <f>VLOOKUP(A18,'Regnskap 04.12.19'!$A$60:$F$84,4,FALSE)</f>
        <v>-22300</v>
      </c>
      <c r="D18" s="60">
        <v>-22300</v>
      </c>
      <c r="E18" s="60">
        <f t="shared" si="2"/>
        <v>0</v>
      </c>
      <c r="F18" s="60">
        <v>-24500</v>
      </c>
      <c r="G18" s="60">
        <f>VLOOKUP(A18,'Regnskap 04.12.19'!$A$60:$F$84,6,FALSE)</f>
        <v>-19700</v>
      </c>
    </row>
    <row r="19" spans="1:7" x14ac:dyDescent="0.25">
      <c r="B19" s="20" t="s">
        <v>134</v>
      </c>
      <c r="C19" s="62">
        <f t="shared" ref="C19:F19" si="3">SUM(C11:C18)</f>
        <v>-32014</v>
      </c>
      <c r="D19" s="62">
        <f t="shared" si="3"/>
        <v>-40800</v>
      </c>
      <c r="E19" s="62">
        <f t="shared" si="3"/>
        <v>-8786</v>
      </c>
      <c r="F19" s="62">
        <f t="shared" si="3"/>
        <v>-558950</v>
      </c>
      <c r="G19" s="62">
        <f t="shared" ref="G19" si="4">SUM(G11:G18)</f>
        <v>-25700</v>
      </c>
    </row>
    <row r="20" spans="1:7" x14ac:dyDescent="0.25">
      <c r="C20" s="60"/>
      <c r="D20" s="63"/>
      <c r="E20" s="63"/>
      <c r="F20" s="63"/>
    </row>
    <row r="21" spans="1:7" ht="18" thickBot="1" x14ac:dyDescent="0.35">
      <c r="B21" s="28" t="s">
        <v>133</v>
      </c>
      <c r="C21" s="60"/>
      <c r="D21" s="63"/>
      <c r="E21" s="63"/>
      <c r="F21" s="63"/>
    </row>
    <row r="22" spans="1:7" ht="15.75" thickTop="1" x14ac:dyDescent="0.25">
      <c r="B22" s="30"/>
      <c r="C22" s="60"/>
      <c r="D22" s="63"/>
      <c r="E22" s="63"/>
      <c r="F22" s="63"/>
    </row>
    <row r="23" spans="1:7" x14ac:dyDescent="0.25">
      <c r="A23" s="4" t="s">
        <v>11</v>
      </c>
      <c r="B23" s="4" t="s">
        <v>12</v>
      </c>
      <c r="C23" s="60">
        <f>VLOOKUP(A23,'Regnskap 04.12.19'!$A$60:$F$84,4,FALSE)</f>
        <v>522</v>
      </c>
      <c r="D23" s="60">
        <v>0</v>
      </c>
      <c r="E23" s="60">
        <f>+D23-C23</f>
        <v>-522</v>
      </c>
      <c r="F23" s="60">
        <v>0</v>
      </c>
      <c r="G23" s="60">
        <f>VLOOKUP(A23,'Regnskap 04.12.19'!$A$60:$F$84,6,FALSE)</f>
        <v>500</v>
      </c>
    </row>
    <row r="24" spans="1:7" x14ac:dyDescent="0.25">
      <c r="A24" s="4" t="s">
        <v>13</v>
      </c>
      <c r="B24" s="4" t="s">
        <v>14</v>
      </c>
      <c r="C24" s="60">
        <f>VLOOKUP(A24,'Regnskap 04.12.19'!$A$60:$F$84,4,FALSE)</f>
        <v>2051</v>
      </c>
      <c r="D24" s="60">
        <v>2000</v>
      </c>
      <c r="E24" s="60">
        <f t="shared" ref="E24:E40" si="5">+D24-C24</f>
        <v>-51</v>
      </c>
      <c r="F24" s="60">
        <v>385</v>
      </c>
      <c r="G24" s="60">
        <f>VLOOKUP(A24,'Regnskap 04.12.19'!$A$60:$F$84,6,FALSE)</f>
        <v>2000</v>
      </c>
    </row>
    <row r="25" spans="1:7" x14ac:dyDescent="0.25">
      <c r="A25" s="4" t="s">
        <v>19</v>
      </c>
      <c r="B25" s="4" t="s">
        <v>20</v>
      </c>
      <c r="C25" s="60">
        <f>VLOOKUP(A25,'Regnskap 04.12.19'!$A$60:$F$84,4,FALSE)</f>
        <v>293</v>
      </c>
      <c r="D25" s="60">
        <v>0</v>
      </c>
      <c r="E25" s="60">
        <f t="shared" si="5"/>
        <v>-293</v>
      </c>
      <c r="F25" s="60">
        <v>36</v>
      </c>
      <c r="G25" s="60">
        <f>VLOOKUP(A25,'Regnskap 04.12.19'!$A$60:$F$84,6,FALSE)</f>
        <v>0</v>
      </c>
    </row>
    <row r="26" spans="1:7" x14ac:dyDescent="0.25">
      <c r="A26" s="4" t="s">
        <v>21</v>
      </c>
      <c r="B26" s="4" t="s">
        <v>22</v>
      </c>
      <c r="C26" s="60">
        <f>VLOOKUP(A26,'Regnskap 04.12.19'!$A$60:$F$84,4,FALSE)</f>
        <v>546</v>
      </c>
      <c r="D26" s="60">
        <v>700</v>
      </c>
      <c r="E26" s="60">
        <f t="shared" si="5"/>
        <v>154</v>
      </c>
      <c r="F26" s="60">
        <v>820</v>
      </c>
      <c r="G26" s="60">
        <f>VLOOKUP(A26,'Regnskap 04.12.19'!$A$60:$F$84,6,FALSE)</f>
        <v>700</v>
      </c>
    </row>
    <row r="27" spans="1:7" x14ac:dyDescent="0.25">
      <c r="A27" s="4" t="s">
        <v>23</v>
      </c>
      <c r="B27" s="4" t="s">
        <v>24</v>
      </c>
      <c r="C27" s="60">
        <f>VLOOKUP(A27,'Regnskap 04.12.19'!$A$60:$F$84,4,FALSE)</f>
        <v>2433</v>
      </c>
      <c r="D27" s="60">
        <v>12000</v>
      </c>
      <c r="E27" s="60">
        <f t="shared" si="5"/>
        <v>9567</v>
      </c>
      <c r="F27" s="60">
        <v>15259</v>
      </c>
      <c r="G27" s="60">
        <f>VLOOKUP(A27,'Regnskap 04.12.19'!$A$60:$F$84,6,FALSE)</f>
        <v>8000</v>
      </c>
    </row>
    <row r="28" spans="1:7" x14ac:dyDescent="0.25">
      <c r="A28" s="4" t="s">
        <v>25</v>
      </c>
      <c r="B28" s="4" t="s">
        <v>26</v>
      </c>
      <c r="C28" s="60">
        <f>VLOOKUP(A28,'Regnskap 04.12.19'!$A$60:$F$84,4,FALSE)</f>
        <v>876</v>
      </c>
      <c r="D28" s="60">
        <v>1000</v>
      </c>
      <c r="E28" s="60">
        <f t="shared" si="5"/>
        <v>124</v>
      </c>
      <c r="F28" s="60">
        <v>6417</v>
      </c>
      <c r="G28" s="60">
        <f>VLOOKUP(A28,'Regnskap 04.12.19'!$A$60:$F$84,6,FALSE)</f>
        <v>2000</v>
      </c>
    </row>
    <row r="29" spans="1:7" x14ac:dyDescent="0.25">
      <c r="A29" s="4" t="s">
        <v>27</v>
      </c>
      <c r="B29" s="4" t="s">
        <v>28</v>
      </c>
      <c r="C29" s="60">
        <f>VLOOKUP(A29,'Regnskap 04.12.19'!$A$60:$F$84,4,FALSE)</f>
        <v>0</v>
      </c>
      <c r="D29" s="60">
        <v>6000</v>
      </c>
      <c r="E29" s="60">
        <f t="shared" si="5"/>
        <v>6000</v>
      </c>
      <c r="F29" s="60">
        <v>0</v>
      </c>
      <c r="G29" s="60">
        <f>VLOOKUP(A29,'Regnskap 04.12.19'!$A$60:$F$84,6,FALSE)</f>
        <v>0</v>
      </c>
    </row>
    <row r="30" spans="1:7" x14ac:dyDescent="0.25">
      <c r="A30" s="4" t="s">
        <v>31</v>
      </c>
      <c r="B30" s="4" t="s">
        <v>32</v>
      </c>
      <c r="C30" s="60">
        <f>VLOOKUP(A30,'Regnskap 04.12.19'!$A$60:$F$84,4,FALSE)</f>
        <v>0</v>
      </c>
      <c r="D30" s="60">
        <v>500</v>
      </c>
      <c r="E30" s="60">
        <f t="shared" si="5"/>
        <v>500</v>
      </c>
      <c r="F30" s="60">
        <v>0</v>
      </c>
      <c r="G30" s="60">
        <f>VLOOKUP(A30,'Regnskap 04.12.19'!$A$60:$F$84,6,FALSE)</f>
        <v>500</v>
      </c>
    </row>
    <row r="31" spans="1:7" x14ac:dyDescent="0.25">
      <c r="A31" s="4" t="s">
        <v>98</v>
      </c>
      <c r="B31" s="4" t="s">
        <v>99</v>
      </c>
      <c r="C31" s="60">
        <f>VLOOKUP(A31,'Regnskap 04.12.19'!$A$60:$F$84,4,FALSE)</f>
        <v>1500</v>
      </c>
      <c r="D31" s="60">
        <v>2000</v>
      </c>
      <c r="E31" s="60">
        <f t="shared" si="5"/>
        <v>500</v>
      </c>
      <c r="F31" s="60">
        <v>0</v>
      </c>
      <c r="G31" s="60">
        <f>VLOOKUP(A31,'Regnskap 04.12.19'!$A$60:$F$84,6,FALSE)</f>
        <v>2000</v>
      </c>
    </row>
    <row r="32" spans="1:7" x14ac:dyDescent="0.25">
      <c r="A32" s="4" t="s">
        <v>100</v>
      </c>
      <c r="B32" s="4" t="s">
        <v>101</v>
      </c>
      <c r="C32" s="60">
        <f>VLOOKUP(A32,'Regnskap 04.12.19'!$A$60:$F$84,4,FALSE)</f>
        <v>362</v>
      </c>
      <c r="D32" s="60">
        <v>2000</v>
      </c>
      <c r="E32" s="60">
        <f t="shared" si="5"/>
        <v>1638</v>
      </c>
      <c r="F32" s="60">
        <v>0</v>
      </c>
      <c r="G32" s="60">
        <f>VLOOKUP(A32,'Regnskap 04.12.19'!$A$60:$F$84,6,FALSE)</f>
        <v>1500</v>
      </c>
    </row>
    <row r="33" spans="1:7" x14ac:dyDescent="0.25">
      <c r="A33" s="4" t="s">
        <v>33</v>
      </c>
      <c r="B33" s="4" t="s">
        <v>34</v>
      </c>
      <c r="C33" s="60">
        <f>VLOOKUP(A33,'Regnskap 04.12.19'!$A$60:$F$84,4,FALSE)</f>
        <v>0</v>
      </c>
      <c r="D33" s="60">
        <v>100</v>
      </c>
      <c r="E33" s="60">
        <f t="shared" si="5"/>
        <v>100</v>
      </c>
      <c r="F33" s="60">
        <v>20</v>
      </c>
      <c r="G33" s="60">
        <f>VLOOKUP(A33,'Regnskap 04.12.19'!$A$60:$F$84,6,FALSE)</f>
        <v>0</v>
      </c>
    </row>
    <row r="34" spans="1:7" x14ac:dyDescent="0.25">
      <c r="A34" s="4" t="s">
        <v>39</v>
      </c>
      <c r="B34" s="4" t="s">
        <v>40</v>
      </c>
      <c r="C34" s="60">
        <f>VLOOKUP(A34,'Regnskap 04.12.19'!$A$60:$F$84,4,FALSE)</f>
        <v>0</v>
      </c>
      <c r="D34" s="60">
        <v>7500</v>
      </c>
      <c r="E34" s="60">
        <f t="shared" si="5"/>
        <v>7500</v>
      </c>
      <c r="F34" s="60">
        <v>7500</v>
      </c>
      <c r="G34" s="60">
        <f>VLOOKUP(A34,'Regnskap 04.12.19'!$A$60:$F$84,6,FALSE)</f>
        <v>2500</v>
      </c>
    </row>
    <row r="35" spans="1:7" x14ac:dyDescent="0.25">
      <c r="A35" s="4" t="s">
        <v>43</v>
      </c>
      <c r="B35" s="4" t="s">
        <v>44</v>
      </c>
      <c r="C35" s="60">
        <f>VLOOKUP(A35,'Regnskap 04.12.19'!$A$60:$F$84,4,FALSE)</f>
        <v>755</v>
      </c>
      <c r="D35" s="60">
        <v>0</v>
      </c>
      <c r="E35" s="60">
        <f t="shared" si="5"/>
        <v>-755</v>
      </c>
      <c r="F35" s="60">
        <v>0</v>
      </c>
      <c r="G35" s="60">
        <f>VLOOKUP(A35,'Regnskap 04.12.19'!$A$60:$F$84,6,FALSE)</f>
        <v>0</v>
      </c>
    </row>
    <row r="36" spans="1:7" x14ac:dyDescent="0.25">
      <c r="A36" s="4" t="s">
        <v>45</v>
      </c>
      <c r="B36" s="4" t="s">
        <v>46</v>
      </c>
      <c r="C36" s="60">
        <f>VLOOKUP(A36,'Regnskap 04.12.19'!$A$60:$F$84,4,FALSE)</f>
        <v>1500</v>
      </c>
      <c r="D36" s="60">
        <v>5000</v>
      </c>
      <c r="E36" s="60">
        <f t="shared" si="5"/>
        <v>3500</v>
      </c>
      <c r="F36" s="60">
        <v>3000</v>
      </c>
      <c r="G36" s="60">
        <f>VLOOKUP(A36,'Regnskap 04.12.19'!$A$60:$F$84,6,FALSE)</f>
        <v>2000</v>
      </c>
    </row>
    <row r="37" spans="1:7" x14ac:dyDescent="0.25">
      <c r="A37" s="4" t="s">
        <v>51</v>
      </c>
      <c r="B37" s="4" t="s">
        <v>52</v>
      </c>
      <c r="C37" s="60">
        <f>VLOOKUP(A37,'Regnskap 04.12.19'!$A$60:$F$84,4,FALSE)</f>
        <v>0</v>
      </c>
      <c r="D37" s="60">
        <v>2000</v>
      </c>
      <c r="E37" s="60">
        <f t="shared" si="5"/>
        <v>2000</v>
      </c>
      <c r="F37" s="60">
        <v>0</v>
      </c>
      <c r="G37" s="60">
        <f>VLOOKUP(A37,'Regnskap 04.12.19'!$A$60:$F$84,6,FALSE)</f>
        <v>4000</v>
      </c>
    </row>
    <row r="38" spans="1:7" x14ac:dyDescent="0.25">
      <c r="A38" s="4" t="s">
        <v>53</v>
      </c>
      <c r="B38" s="4" t="s">
        <v>54</v>
      </c>
      <c r="C38" s="60">
        <f>VLOOKUP(A38,'Regnskap 04.12.19'!$A$60:$F$84,4,FALSE)</f>
        <v>0</v>
      </c>
      <c r="D38" s="60">
        <v>0</v>
      </c>
      <c r="E38" s="60">
        <f t="shared" si="5"/>
        <v>0</v>
      </c>
      <c r="F38" s="60">
        <v>296881</v>
      </c>
      <c r="G38" s="60">
        <f>VLOOKUP(A38,'Regnskap 04.12.19'!$A$60:$F$84,6,FALSE)</f>
        <v>0</v>
      </c>
    </row>
    <row r="39" spans="1:7" x14ac:dyDescent="0.25">
      <c r="A39" s="4" t="s">
        <v>102</v>
      </c>
      <c r="B39" s="4" t="s">
        <v>103</v>
      </c>
      <c r="C39" s="60">
        <f>VLOOKUP(A39,'Regnskap 04.12.19'!$A$60:$F$84,4,FALSE)</f>
        <v>0</v>
      </c>
      <c r="D39" s="60">
        <v>0</v>
      </c>
      <c r="E39" s="60">
        <f t="shared" si="5"/>
        <v>0</v>
      </c>
      <c r="F39" s="60">
        <v>228632</v>
      </c>
      <c r="G39" s="60">
        <f>VLOOKUP(A39,'Regnskap 04.12.19'!$A$60:$F$84,6,FALSE)</f>
        <v>0</v>
      </c>
    </row>
    <row r="40" spans="1:7" x14ac:dyDescent="0.25">
      <c r="B40" s="30"/>
      <c r="C40" s="60"/>
      <c r="D40" s="64"/>
      <c r="E40" s="60">
        <f t="shared" si="5"/>
        <v>0</v>
      </c>
      <c r="F40" s="64"/>
      <c r="G40" s="64"/>
    </row>
    <row r="41" spans="1:7" x14ac:dyDescent="0.25">
      <c r="B41" s="20" t="s">
        <v>135</v>
      </c>
      <c r="C41" s="62">
        <f>SUM(C23:C40)</f>
        <v>10838</v>
      </c>
      <c r="D41" s="62">
        <f>SUM(D23:D40)</f>
        <v>40800</v>
      </c>
      <c r="E41" s="62">
        <f>SUM(E23:E40)</f>
        <v>29962</v>
      </c>
      <c r="F41" s="62">
        <f>SUM(F23:F40)</f>
        <v>558950</v>
      </c>
      <c r="G41" s="62">
        <f>SUM(G23:G40)</f>
        <v>25700</v>
      </c>
    </row>
    <row r="42" spans="1:7" x14ac:dyDescent="0.25">
      <c r="C42" s="63"/>
      <c r="D42" s="63"/>
      <c r="E42" s="63"/>
      <c r="F42" s="63"/>
      <c r="G42" s="63"/>
    </row>
    <row r="43" spans="1:7" ht="15.75" thickBot="1" x14ac:dyDescent="0.3">
      <c r="B43" s="27" t="s">
        <v>137</v>
      </c>
      <c r="C43" s="65">
        <f>C19+C41</f>
        <v>-21176</v>
      </c>
      <c r="D43" s="65">
        <f>D19+D41</f>
        <v>0</v>
      </c>
      <c r="E43" s="65">
        <f>E19+E41</f>
        <v>21176</v>
      </c>
      <c r="F43" s="65">
        <f>F19+F41</f>
        <v>0</v>
      </c>
      <c r="G43" s="65">
        <f>G19+G41</f>
        <v>0</v>
      </c>
    </row>
    <row r="44" spans="1:7" s="12" customFormat="1" ht="15.75" thickTop="1" x14ac:dyDescent="0.25">
      <c r="C44" s="63"/>
      <c r="D44" s="63"/>
      <c r="E44" s="63"/>
      <c r="F44" s="63"/>
    </row>
    <row r="45" spans="1:7" x14ac:dyDescent="0.25">
      <c r="C45" s="63"/>
      <c r="D45" s="63"/>
      <c r="E45" s="63"/>
      <c r="F45" s="63"/>
    </row>
    <row r="46" spans="1:7" s="12" customFormat="1" x14ac:dyDescent="0.25">
      <c r="C46" s="63"/>
      <c r="D46" s="63"/>
      <c r="E46" s="63"/>
      <c r="F46" s="63"/>
    </row>
    <row r="47" spans="1:7" x14ac:dyDescent="0.25">
      <c r="C47" s="63"/>
      <c r="D47" s="63"/>
      <c r="E47" s="63"/>
      <c r="F47" s="63"/>
    </row>
    <row r="48" spans="1:7" x14ac:dyDescent="0.25">
      <c r="C48" s="63"/>
      <c r="D48" s="63"/>
      <c r="E48" s="63"/>
      <c r="F48" s="63"/>
    </row>
    <row r="49" spans="3:6" x14ac:dyDescent="0.25">
      <c r="C49" s="63"/>
      <c r="D49" s="63"/>
      <c r="E49" s="63"/>
      <c r="F49" s="63"/>
    </row>
    <row r="50" spans="3:6" x14ac:dyDescent="0.25">
      <c r="C50" s="63"/>
      <c r="D50" s="63"/>
      <c r="E50" s="63"/>
      <c r="F50" s="63"/>
    </row>
    <row r="51" spans="3:6" x14ac:dyDescent="0.25">
      <c r="C51" s="63"/>
      <c r="D51" s="63"/>
      <c r="E51" s="63"/>
      <c r="F51" s="63"/>
    </row>
  </sheetData>
  <mergeCells count="1">
    <mergeCell ref="A1:G1"/>
  </mergeCells>
  <pageMargins left="0.7" right="0.7" top="0.75" bottom="0.75" header="0.3" footer="0.3"/>
  <pageSetup paperSize="9" orientation="portrait" r:id="rId1"/>
  <headerFooter>
    <oddFooter>&amp;L&amp;1#&amp;"Calibri"&amp;8&amp;K000000Sensitivity: Internal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11684-BE04-4D70-AB21-CD8205C805DE}">
  <dimension ref="A1:G30"/>
  <sheetViews>
    <sheetView zoomScale="106" workbookViewId="0">
      <selection activeCell="A16" sqref="A16:XFD16"/>
    </sheetView>
  </sheetViews>
  <sheetFormatPr defaultColWidth="8.85546875" defaultRowHeight="15" x14ac:dyDescent="0.25"/>
  <cols>
    <col min="1" max="1" width="6" bestFit="1" customWidth="1"/>
    <col min="2" max="2" width="49.7109375" bestFit="1" customWidth="1"/>
    <col min="3" max="3" width="20.5703125" style="12" bestFit="1" customWidth="1"/>
    <col min="4" max="4" width="16" style="7" customWidth="1"/>
    <col min="5" max="5" width="13.140625" style="7" bestFit="1" customWidth="1"/>
    <col min="6" max="6" width="16.42578125" style="7" bestFit="1" customWidth="1"/>
    <col min="7" max="7" width="14.7109375" bestFit="1" customWidth="1"/>
  </cols>
  <sheetData>
    <row r="1" spans="1:7" ht="42.75" customHeight="1" x14ac:dyDescent="0.3">
      <c r="A1" s="102" t="s">
        <v>156</v>
      </c>
      <c r="B1" s="102"/>
      <c r="C1" s="102"/>
      <c r="D1" s="102"/>
      <c r="E1" s="102"/>
      <c r="F1" s="102"/>
      <c r="G1" s="102"/>
    </row>
    <row r="2" spans="1:7" ht="15.75" thickBot="1" x14ac:dyDescent="0.3">
      <c r="C2" s="15" t="s">
        <v>188</v>
      </c>
      <c r="D2" s="14" t="s">
        <v>160</v>
      </c>
      <c r="E2" s="17" t="s">
        <v>131</v>
      </c>
      <c r="F2" s="17" t="s">
        <v>132</v>
      </c>
      <c r="G2" s="17" t="s">
        <v>159</v>
      </c>
    </row>
    <row r="3" spans="1:7" ht="15.75" x14ac:dyDescent="0.25">
      <c r="B3" s="36" t="s">
        <v>118</v>
      </c>
      <c r="C3" s="63"/>
      <c r="D3" s="66"/>
      <c r="E3" s="66"/>
      <c r="F3" s="66"/>
      <c r="G3" s="66"/>
    </row>
    <row r="4" spans="1:7" x14ac:dyDescent="0.25">
      <c r="A4" t="s">
        <v>67</v>
      </c>
      <c r="B4" t="s">
        <v>68</v>
      </c>
      <c r="C4" s="34">
        <f>VLOOKUP(A4,'Regnskap 04.12.19'!A87:$F$100,4,FALSE)</f>
        <v>-2711</v>
      </c>
      <c r="D4" s="34">
        <v>-1000</v>
      </c>
      <c r="E4" s="34">
        <f>+D4-C4</f>
        <v>1711</v>
      </c>
      <c r="F4" s="34">
        <v>0</v>
      </c>
      <c r="G4" s="34">
        <f>VLOOKUP(A4,'Regnskap 04.12.19'!A87:$F$100,6,FALSE)</f>
        <v>0</v>
      </c>
    </row>
    <row r="5" spans="1:7" x14ac:dyDescent="0.25">
      <c r="A5" t="s">
        <v>81</v>
      </c>
      <c r="B5" t="s">
        <v>82</v>
      </c>
      <c r="C5" s="34">
        <f>VLOOKUP(A5,'Regnskap 04.12.19'!A88:$F$100,4,FALSE)</f>
        <v>0</v>
      </c>
      <c r="D5" s="34">
        <v>-6000</v>
      </c>
      <c r="E5" s="34">
        <f t="shared" ref="E5:E8" si="0">+D5-C5</f>
        <v>-6000</v>
      </c>
      <c r="F5" s="34">
        <v>0</v>
      </c>
      <c r="G5" s="34">
        <f>VLOOKUP(A5,'Regnskap 04.12.19'!A88:$F$100,6,FALSE)</f>
        <v>-5000</v>
      </c>
    </row>
    <row r="6" spans="1:7" x14ac:dyDescent="0.25">
      <c r="A6" t="s">
        <v>87</v>
      </c>
      <c r="B6" t="s">
        <v>88</v>
      </c>
      <c r="C6" s="34">
        <f>VLOOKUP(A6,'Regnskap 04.12.19'!A89:$F$100,4,FALSE)</f>
        <v>-12000</v>
      </c>
      <c r="D6" s="34">
        <v>-12000</v>
      </c>
      <c r="E6" s="34">
        <f t="shared" si="0"/>
        <v>0</v>
      </c>
      <c r="F6" s="34">
        <v>-15540</v>
      </c>
      <c r="G6" s="34">
        <f>VLOOKUP(A6,'Regnskap 04.12.19'!A89:$F$100,6,FALSE)</f>
        <v>-13500</v>
      </c>
    </row>
    <row r="7" spans="1:7" x14ac:dyDescent="0.25">
      <c r="A7" s="4"/>
      <c r="B7" s="4"/>
      <c r="C7" s="34"/>
      <c r="D7" s="63"/>
      <c r="E7" s="34">
        <f t="shared" si="0"/>
        <v>0</v>
      </c>
      <c r="F7" s="63"/>
      <c r="G7" s="34"/>
    </row>
    <row r="8" spans="1:7" x14ac:dyDescent="0.25">
      <c r="A8" s="4"/>
      <c r="B8" s="14"/>
      <c r="C8" s="34"/>
      <c r="D8" s="67"/>
      <c r="E8" s="34">
        <f t="shared" si="0"/>
        <v>0</v>
      </c>
      <c r="F8" s="67"/>
      <c r="G8" s="34"/>
    </row>
    <row r="9" spans="1:7" x14ac:dyDescent="0.25">
      <c r="A9" s="4"/>
      <c r="B9" s="20" t="s">
        <v>134</v>
      </c>
      <c r="C9" s="68">
        <f>SUM(C3:C8)</f>
        <v>-14711</v>
      </c>
      <c r="D9" s="68">
        <f>SUM(D3:D8)</f>
        <v>-19000</v>
      </c>
      <c r="E9" s="68">
        <f>SUM(E3:E8)</f>
        <v>-4289</v>
      </c>
      <c r="F9" s="68">
        <f>SUM(F3:F8)</f>
        <v>-15540</v>
      </c>
      <c r="G9" s="68">
        <f>SUM(G3:G8)</f>
        <v>-18500</v>
      </c>
    </row>
    <row r="10" spans="1:7" x14ac:dyDescent="0.25">
      <c r="C10" s="34"/>
      <c r="D10" s="66"/>
      <c r="E10" s="66"/>
      <c r="F10" s="66"/>
      <c r="G10" s="34"/>
    </row>
    <row r="11" spans="1:7" ht="15.75" x14ac:dyDescent="0.25">
      <c r="B11" s="36" t="s">
        <v>133</v>
      </c>
      <c r="C11" s="34"/>
      <c r="D11" s="66"/>
      <c r="E11" s="66"/>
      <c r="F11" s="66"/>
      <c r="G11" s="34"/>
    </row>
    <row r="12" spans="1:7" x14ac:dyDescent="0.25">
      <c r="A12" t="s">
        <v>9</v>
      </c>
      <c r="B12" t="s">
        <v>10</v>
      </c>
      <c r="C12" s="34">
        <f>VLOOKUP(A12,'Regnskap 04.12.19'!A87:F100,4,FALSE)</f>
        <v>0</v>
      </c>
      <c r="D12" s="34">
        <v>1000</v>
      </c>
      <c r="E12" s="34">
        <f>+D12-C12</f>
        <v>1000</v>
      </c>
      <c r="F12" s="34">
        <v>0</v>
      </c>
      <c r="G12" s="34">
        <f>VLOOKUP(A12,'Regnskap 04.12.19'!$A$87:$F$100,6,FALSE)</f>
        <v>500</v>
      </c>
    </row>
    <row r="13" spans="1:7" x14ac:dyDescent="0.25">
      <c r="A13" t="s">
        <v>11</v>
      </c>
      <c r="B13" t="s">
        <v>12</v>
      </c>
      <c r="C13" s="34">
        <v>600</v>
      </c>
      <c r="D13" s="34">
        <v>0</v>
      </c>
      <c r="E13" s="34">
        <f t="shared" ref="E13:E23" si="1">+D13-C13</f>
        <v>-600</v>
      </c>
      <c r="F13" s="34">
        <v>0</v>
      </c>
      <c r="G13" s="34"/>
    </row>
    <row r="14" spans="1:7" x14ac:dyDescent="0.25">
      <c r="A14" t="s">
        <v>13</v>
      </c>
      <c r="B14" t="s">
        <v>14</v>
      </c>
      <c r="C14" s="34">
        <f>VLOOKUP(A14,'Regnskap 04.12.19'!A89:F102,4,FALSE)</f>
        <v>3900</v>
      </c>
      <c r="D14" s="34">
        <v>1500</v>
      </c>
      <c r="E14" s="34">
        <f t="shared" si="1"/>
        <v>-2400</v>
      </c>
      <c r="F14" s="34">
        <v>1527</v>
      </c>
      <c r="G14" s="34">
        <f>VLOOKUP(A14,'Regnskap 04.12.19'!$A$87:$F$100,6,FALSE)</f>
        <v>1500</v>
      </c>
    </row>
    <row r="15" spans="1:7" x14ac:dyDescent="0.25">
      <c r="A15" t="s">
        <v>15</v>
      </c>
      <c r="B15" t="s">
        <v>16</v>
      </c>
      <c r="C15" s="34">
        <f>VLOOKUP(A15,'Regnskap 04.12.19'!$A$87:$F$100,4,FALSE)</f>
        <v>0</v>
      </c>
      <c r="D15" s="34">
        <v>0</v>
      </c>
      <c r="E15" s="34">
        <f t="shared" si="1"/>
        <v>0</v>
      </c>
      <c r="F15" s="34">
        <v>979</v>
      </c>
      <c r="G15" s="34">
        <f>VLOOKUP(A15,'Regnskap 04.12.19'!$A$87:$F$100,6,FALSE)</f>
        <v>500</v>
      </c>
    </row>
    <row r="16" spans="1:7" x14ac:dyDescent="0.25">
      <c r="A16" t="s">
        <v>17</v>
      </c>
      <c r="B16" t="s">
        <v>18</v>
      </c>
      <c r="C16" s="34">
        <f>VLOOKUP(A16,'Regnskap 04.12.19'!$A$87:$F$100,4,FALSE)</f>
        <v>0</v>
      </c>
      <c r="D16" s="34">
        <v>3500</v>
      </c>
      <c r="E16" s="34">
        <f t="shared" si="1"/>
        <v>3500</v>
      </c>
      <c r="F16" s="34">
        <v>0</v>
      </c>
      <c r="G16" s="34">
        <f>VLOOKUP(A16,'Regnskap 04.12.19'!$A$87:$F$100,6,FALSE)</f>
        <v>0</v>
      </c>
    </row>
    <row r="17" spans="1:7" x14ac:dyDescent="0.25">
      <c r="A17" t="s">
        <v>19</v>
      </c>
      <c r="B17" t="s">
        <v>20</v>
      </c>
      <c r="C17" s="34">
        <f>VLOOKUP(A17,'Regnskap 04.12.19'!$A$87:$F$100,4,FALSE)</f>
        <v>3015</v>
      </c>
      <c r="D17" s="34">
        <v>0</v>
      </c>
      <c r="E17" s="34">
        <f t="shared" si="1"/>
        <v>-3015</v>
      </c>
      <c r="F17" s="34">
        <v>3836</v>
      </c>
      <c r="G17" s="34">
        <f>VLOOKUP(A17,'Regnskap 04.12.19'!$A$87:$F$100,6,FALSE)</f>
        <v>4000</v>
      </c>
    </row>
    <row r="18" spans="1:7" x14ac:dyDescent="0.25">
      <c r="A18" t="s">
        <v>21</v>
      </c>
      <c r="B18" t="s">
        <v>22</v>
      </c>
      <c r="C18" s="34">
        <f>VLOOKUP(A18,'Regnskap 04.12.19'!$A$87:$F$100,4,FALSE)</f>
        <v>1285</v>
      </c>
      <c r="D18" s="34">
        <v>5000</v>
      </c>
      <c r="E18" s="34">
        <f t="shared" si="1"/>
        <v>3715</v>
      </c>
      <c r="F18" s="34">
        <v>3869</v>
      </c>
      <c r="G18" s="34">
        <f>VLOOKUP(A18,'Regnskap 04.12.19'!$A$87:$F$100,6,FALSE)</f>
        <v>1500</v>
      </c>
    </row>
    <row r="19" spans="1:7" x14ac:dyDescent="0.25">
      <c r="A19" t="s">
        <v>23</v>
      </c>
      <c r="B19" t="s">
        <v>24</v>
      </c>
      <c r="C19" s="34">
        <f>VLOOKUP(A19,'Regnskap 04.12.19'!$A$87:$F$100,4,FALSE)</f>
        <v>14490</v>
      </c>
      <c r="D19" s="34">
        <v>5000</v>
      </c>
      <c r="E19" s="34">
        <f t="shared" si="1"/>
        <v>-9490</v>
      </c>
      <c r="F19" s="34">
        <v>4978</v>
      </c>
      <c r="G19" s="34">
        <f>VLOOKUP(A19,'Regnskap 04.12.19'!$A$87:$F$100,6,FALSE)</f>
        <v>8500</v>
      </c>
    </row>
    <row r="20" spans="1:7" x14ac:dyDescent="0.25">
      <c r="A20" t="s">
        <v>25</v>
      </c>
      <c r="B20" t="s">
        <v>26</v>
      </c>
      <c r="C20" s="34">
        <f>VLOOKUP(A20,'Regnskap 04.12.19'!$A$87:$F$100,4,FALSE)</f>
        <v>0</v>
      </c>
      <c r="D20" s="34">
        <v>0</v>
      </c>
      <c r="E20" s="34">
        <f t="shared" si="1"/>
        <v>0</v>
      </c>
      <c r="F20" s="34">
        <v>351</v>
      </c>
      <c r="G20" s="34">
        <f>VLOOKUP(A20,'Regnskap 04.12.19'!$A$87:$F$100,6,FALSE)</f>
        <v>0</v>
      </c>
    </row>
    <row r="21" spans="1:7" x14ac:dyDescent="0.25">
      <c r="A21" t="s">
        <v>39</v>
      </c>
      <c r="B21" t="s">
        <v>40</v>
      </c>
      <c r="C21" s="34">
        <f>VLOOKUP(A21,'Regnskap 04.12.19'!$A$87:$F$100,4,FALSE)</f>
        <v>0</v>
      </c>
      <c r="D21" s="34">
        <v>2000</v>
      </c>
      <c r="E21" s="34">
        <f t="shared" si="1"/>
        <v>2000</v>
      </c>
      <c r="F21" s="34">
        <v>0</v>
      </c>
      <c r="G21" s="34">
        <f>VLOOKUP(A21,'Regnskap 04.12.19'!$A$87:$F$100,6,FALSE)</f>
        <v>2000</v>
      </c>
    </row>
    <row r="22" spans="1:7" x14ac:dyDescent="0.25">
      <c r="A22" t="s">
        <v>43</v>
      </c>
      <c r="B22" t="s">
        <v>44</v>
      </c>
      <c r="C22" s="34">
        <f>VLOOKUP(A22,'Regnskap 04.12.19'!$A$87:$F$100,4,FALSE)</f>
        <v>2711</v>
      </c>
      <c r="D22" s="34">
        <v>1000</v>
      </c>
      <c r="E22" s="34">
        <f t="shared" si="1"/>
        <v>-1711</v>
      </c>
      <c r="F22" s="34">
        <v>0</v>
      </c>
      <c r="G22" s="34">
        <f>VLOOKUP(A22,'Regnskap 04.12.19'!$A$87:$F$100,6,FALSE)</f>
        <v>0</v>
      </c>
    </row>
    <row r="23" spans="1:7" x14ac:dyDescent="0.25">
      <c r="A23" s="4"/>
      <c r="B23" s="4"/>
      <c r="C23" s="34"/>
      <c r="D23" s="60"/>
      <c r="E23" s="34">
        <f t="shared" si="1"/>
        <v>0</v>
      </c>
      <c r="F23" s="60"/>
      <c r="G23" s="34"/>
    </row>
    <row r="24" spans="1:7" x14ac:dyDescent="0.25">
      <c r="B24" s="14"/>
      <c r="C24" s="34"/>
      <c r="D24" s="67"/>
      <c r="E24" s="67"/>
      <c r="F24" s="67"/>
      <c r="G24" s="34"/>
    </row>
    <row r="25" spans="1:7" x14ac:dyDescent="0.25">
      <c r="B25" s="18" t="s">
        <v>135</v>
      </c>
      <c r="C25" s="68">
        <f>SUM(C12:C24)</f>
        <v>26001</v>
      </c>
      <c r="D25" s="68">
        <f>SUM(D12:D24)</f>
        <v>19000</v>
      </c>
      <c r="E25" s="68">
        <f>SUM(E12:E24)</f>
        <v>-7001</v>
      </c>
      <c r="F25" s="68">
        <f>SUM(F12:F24)</f>
        <v>15540</v>
      </c>
      <c r="G25" s="68">
        <f>SUM(G12:G24)</f>
        <v>18500</v>
      </c>
    </row>
    <row r="26" spans="1:7" x14ac:dyDescent="0.25">
      <c r="C26" s="63"/>
      <c r="D26" s="66"/>
      <c r="E26" s="66"/>
      <c r="F26" s="66"/>
      <c r="G26" s="66"/>
    </row>
    <row r="27" spans="1:7" ht="15.75" thickBot="1" x14ac:dyDescent="0.3">
      <c r="B27" s="21" t="s">
        <v>137</v>
      </c>
      <c r="C27" s="65">
        <f>C9+C25</f>
        <v>11290</v>
      </c>
      <c r="D27" s="69">
        <f>D9+D25</f>
        <v>0</v>
      </c>
      <c r="E27" s="69">
        <f>E9+E25</f>
        <v>-11290</v>
      </c>
      <c r="F27" s="69">
        <f>F9+F25</f>
        <v>0</v>
      </c>
      <c r="G27" s="69">
        <f>G9+G25</f>
        <v>0</v>
      </c>
    </row>
    <row r="28" spans="1:7" s="7" customFormat="1" ht="15.75" thickTop="1" x14ac:dyDescent="0.25">
      <c r="A28"/>
      <c r="B28"/>
      <c r="C28" s="12"/>
      <c r="G28"/>
    </row>
    <row r="30" spans="1:7" s="7" customFormat="1" x14ac:dyDescent="0.25">
      <c r="A30"/>
      <c r="B30"/>
      <c r="C30" s="25"/>
      <c r="G30"/>
    </row>
  </sheetData>
  <mergeCells count="1">
    <mergeCell ref="A1:G1"/>
  </mergeCells>
  <pageMargins left="0.7" right="0.7" top="0.75" bottom="0.75" header="0.3" footer="0.3"/>
  <pageSetup paperSize="9" orientation="portrait" r:id="rId1"/>
  <headerFooter>
    <oddFooter>&amp;L&amp;1#&amp;"Calibri"&amp;8&amp;K000000Sensitivity: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Budsjett Marit</vt:lpstr>
      <vt:lpstr>Regnskap 20.11.19</vt:lpstr>
      <vt:lpstr>Samleregnskap</vt:lpstr>
      <vt:lpstr>Regnskap 04.12.19</vt:lpstr>
      <vt:lpstr>MR Drift 110</vt:lpstr>
      <vt:lpstr>G17_220</vt:lpstr>
      <vt:lpstr>Givertjenesten_221</vt:lpstr>
      <vt:lpstr>Diakoni 310</vt:lpstr>
      <vt:lpstr>Sorggruppe 311</vt:lpstr>
      <vt:lpstr>Åpen dag 312</vt:lpstr>
      <vt:lpstr>Flerkulturell kafe 313</vt:lpstr>
      <vt:lpstr>Lørdagskafe 314</vt:lpstr>
      <vt:lpstr>Barne-ungd.utg 510</vt:lpstr>
      <vt:lpstr>BU Budsjett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Anne Grethe Jacobsen</cp:lastModifiedBy>
  <dcterms:created xsi:type="dcterms:W3CDTF">2019-11-20T10:16:40Z</dcterms:created>
  <dcterms:modified xsi:type="dcterms:W3CDTF">2019-12-17T06:11:25Z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ef85ea-3e38-424b-a536-85f7ca35fb6d_Enabled">
    <vt:lpwstr>True</vt:lpwstr>
  </property>
  <property fmtid="{D5CDD505-2E9C-101B-9397-08002B2CF9AE}" pid="3" name="MSIP_Label_2fef85ea-3e38-424b-a536-85f7ca35fb6d_SiteId">
    <vt:lpwstr>40cc2915-e283-4a27-9471-6bdd7ca4c6e1</vt:lpwstr>
  </property>
  <property fmtid="{D5CDD505-2E9C-101B-9397-08002B2CF9AE}" pid="4" name="MSIP_Label_2fef85ea-3e38-424b-a536-85f7ca35fb6d_Owner">
    <vt:lpwstr>anne.jacobsen@evry.com</vt:lpwstr>
  </property>
  <property fmtid="{D5CDD505-2E9C-101B-9397-08002B2CF9AE}" pid="5" name="MSIP_Label_2fef85ea-3e38-424b-a536-85f7ca35fb6d_SetDate">
    <vt:lpwstr>2019-11-21T20:34:46.5956832Z</vt:lpwstr>
  </property>
  <property fmtid="{D5CDD505-2E9C-101B-9397-08002B2CF9AE}" pid="6" name="MSIP_Label_2fef85ea-3e38-424b-a536-85f7ca35fb6d_Name">
    <vt:lpwstr>Internal</vt:lpwstr>
  </property>
  <property fmtid="{D5CDD505-2E9C-101B-9397-08002B2CF9AE}" pid="7" name="MSIP_Label_2fef85ea-3e38-424b-a536-85f7ca35fb6d_Application">
    <vt:lpwstr>Microsoft Azure Information Protection</vt:lpwstr>
  </property>
  <property fmtid="{D5CDD505-2E9C-101B-9397-08002B2CF9AE}" pid="8" name="MSIP_Label_2fef85ea-3e38-424b-a536-85f7ca35fb6d_ActionId">
    <vt:lpwstr>1b34e549-c81d-4652-9062-903745674747</vt:lpwstr>
  </property>
  <property fmtid="{D5CDD505-2E9C-101B-9397-08002B2CF9AE}" pid="9" name="MSIP_Label_2fef85ea-3e38-424b-a536-85f7ca35fb6d_Extended_MSFT_Method">
    <vt:lpwstr>Automatic</vt:lpwstr>
  </property>
  <property fmtid="{D5CDD505-2E9C-101B-9397-08002B2CF9AE}" pid="10" name="Sensitivity">
    <vt:lpwstr>Internal</vt:lpwstr>
  </property>
</Properties>
</file>